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6 " sheetId="1" r:id="rId1"/>
  </sheets>
  <definedNames/>
  <calcPr fullCalcOnLoad="1" refMode="R1C1"/>
</workbook>
</file>

<file path=xl/sharedStrings.xml><?xml version="1.0" encoding="utf-8"?>
<sst xmlns="http://schemas.openxmlformats.org/spreadsheetml/2006/main" count="182" uniqueCount="108">
  <si>
    <t>Наименование</t>
  </si>
  <si>
    <t>ПРОФИЦИТ/ДЕФИЦИТ</t>
  </si>
  <si>
    <t>Вид расходов</t>
  </si>
  <si>
    <t>Итого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</si>
  <si>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</si>
  <si>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</si>
  <si>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</si>
  <si>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06.2.00.00000</t>
  </si>
  <si>
    <t xml:space="preserve"> -</t>
  </si>
  <si>
    <t>Главный распоря- дитель</t>
  </si>
  <si>
    <t>Целевая статья</t>
  </si>
  <si>
    <t>Администрация Васильевского сельского поселения</t>
  </si>
  <si>
    <t>01.1.01.20030</t>
  </si>
  <si>
    <t>Проведение мероприятий в области пожарной безопасности</t>
  </si>
  <si>
    <t>Обеспечение уличного освещения</t>
  </si>
  <si>
    <t>02.1.01.20020</t>
  </si>
  <si>
    <t>Обеспечение мероприятий по благоустройству</t>
  </si>
  <si>
    <t>02.2.01.00030</t>
  </si>
  <si>
    <t>Осуществление полномочий по содержанию и оформлению имущества</t>
  </si>
  <si>
    <t>03.1.01.20040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</si>
  <si>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</si>
  <si>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</si>
  <si>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</si>
  <si>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</si>
  <si>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</si>
  <si>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Обеспечение содержания и приобретения спортивных площадок</t>
  </si>
  <si>
    <t>04.2.01.00040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</si>
  <si>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</si>
  <si>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</si>
  <si>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</si>
  <si>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Обеспечение функций органов местного самоуправления васильевского сельского поселения"</t>
  </si>
  <si>
    <t>06.1.01.000160</t>
  </si>
  <si>
    <t>Обеспечение деятельности и функций Главы поселения</t>
  </si>
  <si>
    <t>Иные бюджетные асигнования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</si>
  <si>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</si>
  <si>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</si>
  <si>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</si>
  <si>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</si>
  <si>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</si>
  <si>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</si>
  <si>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03.Ж.00.50820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</si>
  <si>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</si>
  <si>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</si>
  <si>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</si>
  <si>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</si>
  <si>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</si>
  <si>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</si>
  <si>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</si>
  <si>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</si>
  <si>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</si>
  <si>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</si>
  <si>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</si>
  <si>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</si>
  <si>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</si>
  <si>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</si>
  <si>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</si>
  <si>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</si>
  <si>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</si>
  <si>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</si>
  <si>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</si>
  <si>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</si>
  <si>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</si>
  <si>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</si>
  <si>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</si>
  <si>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</si>
  <si>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</si>
  <si>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</si>
  <si>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</si>
  <si>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</si>
  <si>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</si>
  <si>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</si>
  <si>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</si>
  <si>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</si>
  <si>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</si>
  <si>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</si>
  <si>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</si>
  <si>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</si>
  <si>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</si>
  <si>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</si>
  <si>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</si>
  <si>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>Субвенции бюджетам сельских поселений  на предоставление жилых помещений детям-сиротам, детям, оставшихся без попечения родителей, лицам из их числа по договору найма специализированных жилых помещений</t>
  </si>
  <si>
    <t>04.1.01.S0340</t>
  </si>
  <si>
    <t>Упоата иных платежей</t>
  </si>
  <si>
    <t>02.3.01.10010</t>
  </si>
  <si>
    <t>02.4.01.10030</t>
  </si>
  <si>
    <t>07.1.01.10020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</si>
  <si>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</si>
  <si>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</si>
  <si>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</si>
  <si>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</si>
  <si>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</si>
  <si>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</si>
  <si>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01.2.01.20030</t>
  </si>
  <si>
    <t>04.1.01.R5193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</si>
  <si>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</si>
  <si>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</si>
  <si>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</si>
  <si>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Субсидия на государственную поддержку муниципальных учреждений культуры</t>
  </si>
  <si>
    <t>Софинансирование Субсидии на государственную поддержку муниципальных учреждений культуры</t>
  </si>
  <si>
    <t>2018 год                    (руб.)</t>
  </si>
  <si>
    <t>30.9.00.00170</t>
  </si>
  <si>
    <t>Обеспечение функций органов местного самоуправления Информ. Прогр обесп.</t>
  </si>
  <si>
    <t>0105</t>
  </si>
  <si>
    <t>32.9.00.51200</t>
  </si>
  <si>
    <t>Расходы бюджета Васильевского сельского поселения по сравнению с соответствующим  периодом прошлого года</t>
  </si>
  <si>
    <t>2017 год                    (руб.)</t>
  </si>
  <si>
    <t xml:space="preserve">                    %</t>
  </si>
  <si>
    <t>Аналитические данные о  расходах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</si>
</sst>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  <numFmt numFmtId="189" formatCode="0.0%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3" fontId="3" fillId="0" borderId="10" xfId="60" applyNumberFormat="1" applyFont="1" applyBorder="1" applyAlignment="1">
      <alignment/>
    </xf>
    <xf numFmtId="43" fontId="5" fillId="0" borderId="10" xfId="6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wrapText="1"/>
    </xf>
    <xf numFmtId="43" fontId="3" fillId="0" borderId="10" xfId="6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/>
    </xf>
    <xf numFmtId="43" fontId="4" fillId="0" borderId="10" xfId="60" applyNumberFormat="1" applyFont="1" applyBorder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3" fontId="0" fillId="0" borderId="10" xfId="60" applyNumberFormat="1" applyBorder="1" applyAlignment="1">
      <alignment/>
    </xf>
    <xf numFmtId="43" fontId="0" fillId="0" borderId="10" xfId="60" applyNumberFormat="1" applyBorder="1" applyAlignment="1">
      <alignment horizontal="right" wrapText="1"/>
    </xf>
    <xf numFmtId="0" fontId="5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43" fontId="3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0" applyNumberFormat="1" applyFont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3" fontId="3" fillId="35" borderId="10" xfId="6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3" fillId="35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wrapText="1"/>
    </xf>
    <xf numFmtId="43" fontId="4" fillId="35" borderId="10" xfId="60" applyNumberFormat="1" applyFont="1" applyFill="1" applyBorder="1" applyAlignment="1">
      <alignment/>
    </xf>
    <xf numFmtId="43" fontId="0" fillId="36" borderId="10" xfId="60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4" fillId="36" borderId="10" xfId="60" applyNumberFormat="1" applyFont="1" applyFill="1" applyBorder="1" applyAlignment="1">
      <alignment/>
    </xf>
    <xf numFmtId="43" fontId="3" fillId="36" borderId="10" xfId="6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top" wrapText="1" readingOrder="1"/>
    </xf>
    <xf numFmtId="189" fontId="3" fillId="35" borderId="10" xfId="0" applyNumberFormat="1" applyFont="1" applyFill="1" applyBorder="1" applyAlignment="1">
      <alignment horizontal="center" wrapText="1"/>
    </xf>
    <xf numFmtId="189" fontId="0" fillId="0" borderId="10" xfId="60" applyNumberFormat="1" applyFont="1" applyBorder="1" applyAlignment="1">
      <alignment wrapText="1"/>
    </xf>
    <xf numFmtId="189" fontId="0" fillId="0" borderId="10" xfId="60" applyNumberFormat="1" applyBorder="1" applyAlignment="1">
      <alignment horizontal="right" wrapText="1"/>
    </xf>
    <xf numFmtId="189" fontId="3" fillId="0" borderId="10" xfId="0" applyNumberFormat="1" applyFont="1" applyBorder="1" applyAlignment="1">
      <alignment horizontal="center"/>
    </xf>
    <xf numFmtId="189" fontId="3" fillId="36" borderId="10" xfId="0" applyNumberFormat="1" applyFont="1" applyFill="1" applyBorder="1" applyAlignment="1">
      <alignment horizontal="center" wrapText="1"/>
    </xf>
    <xf numFmtId="189" fontId="0" fillId="36" borderId="10" xfId="60" applyNumberFormat="1" applyFont="1" applyFill="1" applyBorder="1" applyAlignment="1">
      <alignment/>
    </xf>
    <xf numFmtId="189" fontId="0" fillId="36" borderId="10" xfId="60" applyNumberFormat="1" applyFont="1" applyFill="1" applyBorder="1" applyAlignment="1">
      <alignment/>
    </xf>
    <xf numFmtId="49" fontId="6" fillId="36" borderId="11" xfId="0" applyNumberFormat="1" applyFont="1" applyFill="1" applyBorder="1" applyAlignment="1">
      <alignment horizontal="center" wrapText="1"/>
    </xf>
    <xf numFmtId="14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3" fontId="0" fillId="36" borderId="10" xfId="60" applyNumberFormat="1" applyFont="1" applyFill="1" applyBorder="1" applyAlignment="1">
      <alignment/>
    </xf>
    <xf numFmtId="49" fontId="8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  <col min="7" max="7" width="16.25390625" style="0" customWidth="1"/>
  </cols>
  <sheetData>
    <row r="1" spans="1:5" ht="12.75">
      <c r="A1" s="93"/>
      <c r="B1" s="93"/>
      <c r="C1" s="93"/>
      <c r="D1" s="93"/>
      <c r="E1" s="93"/>
    </row>
    <row r="2" spans="1:5" ht="12.75">
      <c r="A2" s="93"/>
      <c r="B2" s="93"/>
      <c r="C2" s="93"/>
      <c r="D2" s="93"/>
      <c r="E2" s="93"/>
    </row>
    <row r="3" spans="1:5" ht="12.75">
      <c r="A3" s="92" t="s">
        <v>107</v>
      </c>
      <c r="B3" s="92"/>
      <c r="C3" s="92"/>
      <c r="D3" s="92"/>
      <c r="E3" s="92"/>
    </row>
    <row r="4" spans="1:5" ht="12" customHeight="1">
      <c r="A4" s="93"/>
      <c r="B4" s="93"/>
      <c r="C4" s="93"/>
      <c r="D4" s="93"/>
      <c r="E4" s="93"/>
    </row>
    <row r="5" spans="1:5" ht="0.75" customHeight="1" hidden="1">
      <c r="A5" s="93"/>
      <c r="B5" s="93"/>
      <c r="C5" s="93"/>
      <c r="D5" s="93"/>
      <c r="E5" s="93"/>
    </row>
    <row r="6" spans="1:5" ht="12.75" hidden="1">
      <c r="A6" s="93"/>
      <c r="B6" s="93"/>
      <c r="C6" s="93"/>
      <c r="D6" s="93"/>
      <c r="E6" s="93"/>
    </row>
    <row r="7" ht="12.75" hidden="1"/>
    <row r="8" ht="12.75" hidden="1"/>
    <row r="9" spans="1:6" ht="37.5" customHeight="1">
      <c r="A9" s="94" t="s">
        <v>104</v>
      </c>
      <c r="B9" s="94"/>
      <c r="C9" s="94"/>
      <c r="D9" s="94"/>
      <c r="E9" s="94"/>
      <c r="F9" s="95"/>
    </row>
    <row r="13" spans="1:8" ht="36.75" customHeight="1">
      <c r="A13" s="7" t="s">
        <v>0</v>
      </c>
      <c r="B13" s="3" t="s">
        <v>9</v>
      </c>
      <c r="C13" s="3" t="s">
        <v>43</v>
      </c>
      <c r="D13" s="3" t="s">
        <v>10</v>
      </c>
      <c r="E13" s="3" t="s">
        <v>2</v>
      </c>
      <c r="F13" s="3" t="s">
        <v>105</v>
      </c>
      <c r="G13" s="3" t="s">
        <v>99</v>
      </c>
      <c r="H13" s="3" t="s">
        <v>106</v>
      </c>
    </row>
    <row r="14" spans="1:8" ht="36.75" customHeight="1">
      <c r="A14" s="10" t="s">
        <v>11</v>
      </c>
      <c r="B14" s="16">
        <v>926</v>
      </c>
      <c r="C14" s="43"/>
      <c r="D14" s="3"/>
      <c r="E14" s="3"/>
      <c r="F14" s="37">
        <f>F76</f>
        <v>0</v>
      </c>
      <c r="G14" s="37">
        <f>G76</f>
        <v>0</v>
      </c>
      <c r="H14" s="37">
        <f>H76</f>
        <v>0</v>
      </c>
    </row>
    <row r="15" spans="1:8" ht="19.5" customHeight="1">
      <c r="A15" s="56" t="s">
        <v>44</v>
      </c>
      <c r="B15" s="59">
        <v>926</v>
      </c>
      <c r="C15" s="62" t="s">
        <v>45</v>
      </c>
      <c r="D15" s="63"/>
      <c r="E15" s="63"/>
      <c r="F15" s="64">
        <f>SUM(F16+F21+F24+F23+F25+F26+F27+F30)</f>
        <v>2460048.2600000002</v>
      </c>
      <c r="G15" s="64">
        <f>SUM(G16+G21+G24+G23+G25+G26+G27)</f>
        <v>2496169.9600000004</v>
      </c>
      <c r="H15" s="78">
        <f aca="true" t="shared" si="0" ref="H15:H22">SUM(G15/F15)</f>
        <v>1.0146833298302855</v>
      </c>
    </row>
    <row r="16" spans="1:18" s="31" customFormat="1" ht="63.75">
      <c r="A16" s="10" t="s">
        <v>76</v>
      </c>
      <c r="B16" s="49">
        <v>926</v>
      </c>
      <c r="C16" s="44" t="s">
        <v>46</v>
      </c>
      <c r="D16" s="16"/>
      <c r="E16" s="17"/>
      <c r="F16" s="22">
        <f>SUM(F17)</f>
        <v>1736352.1400000001</v>
      </c>
      <c r="G16" s="22">
        <f>SUM(G17)</f>
        <v>1825968.1600000001</v>
      </c>
      <c r="H16" s="82">
        <f t="shared" si="0"/>
        <v>1.0516116621366909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8" ht="45" customHeight="1">
      <c r="A17" s="8" t="s">
        <v>30</v>
      </c>
      <c r="B17" s="3">
        <v>926</v>
      </c>
      <c r="C17" s="45" t="s">
        <v>46</v>
      </c>
      <c r="D17" s="7" t="s">
        <v>29</v>
      </c>
      <c r="E17" s="11"/>
      <c r="F17" s="25">
        <f>SUM(F18+F19+F20)</f>
        <v>1736352.1400000001</v>
      </c>
      <c r="G17" s="25">
        <f>SUM(G18+G19+G20)</f>
        <v>1825968.1600000001</v>
      </c>
      <c r="H17" s="82">
        <f t="shared" si="0"/>
        <v>1.0516116621366909</v>
      </c>
    </row>
    <row r="18" spans="1:8" s="30" customFormat="1" ht="75.75" customHeight="1">
      <c r="A18" s="1" t="s">
        <v>5</v>
      </c>
      <c r="B18" s="3">
        <v>926</v>
      </c>
      <c r="C18" s="45" t="s">
        <v>46</v>
      </c>
      <c r="D18" s="7" t="s">
        <v>29</v>
      </c>
      <c r="E18" s="11">
        <v>100</v>
      </c>
      <c r="F18" s="25">
        <v>1538589.59</v>
      </c>
      <c r="G18" s="25">
        <v>1585846.31</v>
      </c>
      <c r="H18" s="82">
        <f t="shared" si="0"/>
        <v>1.0307143115403503</v>
      </c>
    </row>
    <row r="19" spans="1:8" ht="33" customHeight="1">
      <c r="A19" s="21" t="s">
        <v>4</v>
      </c>
      <c r="B19" s="3">
        <v>926</v>
      </c>
      <c r="C19" s="45" t="s">
        <v>46</v>
      </c>
      <c r="D19" s="7" t="s">
        <v>29</v>
      </c>
      <c r="E19" s="38">
        <v>200</v>
      </c>
      <c r="F19" s="25">
        <v>169522.55</v>
      </c>
      <c r="G19" s="25">
        <v>228610.31</v>
      </c>
      <c r="H19" s="82">
        <f t="shared" si="0"/>
        <v>1.3485539829361934</v>
      </c>
    </row>
    <row r="20" spans="1:8" ht="23.25" customHeight="1">
      <c r="A20" s="6" t="s">
        <v>33</v>
      </c>
      <c r="B20" s="3">
        <v>926</v>
      </c>
      <c r="C20" s="45" t="s">
        <v>46</v>
      </c>
      <c r="D20" s="7" t="s">
        <v>29</v>
      </c>
      <c r="E20" s="11">
        <v>800</v>
      </c>
      <c r="F20" s="25">
        <v>28240</v>
      </c>
      <c r="G20" s="25">
        <v>11511.54</v>
      </c>
      <c r="H20" s="82">
        <f t="shared" si="0"/>
        <v>0.4076324362606233</v>
      </c>
    </row>
    <row r="21" spans="1:8" s="30" customFormat="1" ht="31.5" customHeight="1">
      <c r="A21" s="8" t="s">
        <v>32</v>
      </c>
      <c r="B21" s="50">
        <v>926</v>
      </c>
      <c r="C21" s="48" t="s">
        <v>47</v>
      </c>
      <c r="D21" s="7" t="s">
        <v>31</v>
      </c>
      <c r="E21" s="11"/>
      <c r="F21" s="25">
        <f>SUM(F22)</f>
        <v>700976.04</v>
      </c>
      <c r="G21" s="25">
        <v>635259.49</v>
      </c>
      <c r="H21" s="82">
        <f t="shared" si="0"/>
        <v>0.9062499340205693</v>
      </c>
    </row>
    <row r="22" spans="1:8" ht="72" customHeight="1">
      <c r="A22" s="1" t="s">
        <v>5</v>
      </c>
      <c r="B22" s="50">
        <v>926</v>
      </c>
      <c r="C22" s="48" t="s">
        <v>47</v>
      </c>
      <c r="D22" s="7" t="s">
        <v>31</v>
      </c>
      <c r="E22" s="17">
        <v>100</v>
      </c>
      <c r="F22" s="25">
        <v>700976.04</v>
      </c>
      <c r="G22" s="25">
        <v>635259.49</v>
      </c>
      <c r="H22" s="82">
        <f t="shared" si="0"/>
        <v>0.9062499340205693</v>
      </c>
    </row>
    <row r="23" spans="1:8" ht="50.25" customHeight="1">
      <c r="A23" s="42" t="s">
        <v>34</v>
      </c>
      <c r="B23" s="3">
        <v>926</v>
      </c>
      <c r="C23" s="45" t="s">
        <v>48</v>
      </c>
      <c r="D23" s="38" t="s">
        <v>35</v>
      </c>
      <c r="E23" s="11">
        <v>200</v>
      </c>
      <c r="F23" s="40"/>
      <c r="G23" s="40"/>
      <c r="H23" s="83"/>
    </row>
    <row r="24" spans="1:8" ht="27" customHeight="1">
      <c r="A24" s="42" t="s">
        <v>79</v>
      </c>
      <c r="B24" s="3">
        <v>926</v>
      </c>
      <c r="C24" s="45" t="s">
        <v>78</v>
      </c>
      <c r="D24" s="38" t="s">
        <v>77</v>
      </c>
      <c r="E24" s="11"/>
      <c r="F24" s="40">
        <v>22720.08</v>
      </c>
      <c r="G24" s="40">
        <v>30265.31</v>
      </c>
      <c r="H24" s="82">
        <f>SUM(G24/F24)</f>
        <v>1.332095221495699</v>
      </c>
    </row>
    <row r="25" spans="1:8" ht="27" customHeight="1">
      <c r="A25" s="77" t="s">
        <v>96</v>
      </c>
      <c r="B25" s="3">
        <v>926</v>
      </c>
      <c r="C25" s="45" t="s">
        <v>78</v>
      </c>
      <c r="D25" s="38" t="s">
        <v>94</v>
      </c>
      <c r="E25" s="11">
        <v>200</v>
      </c>
      <c r="F25" s="40"/>
      <c r="G25" s="40"/>
      <c r="H25" s="82"/>
    </row>
    <row r="26" spans="1:8" ht="27" customHeight="1">
      <c r="A26" s="77" t="s">
        <v>95</v>
      </c>
      <c r="B26" s="3">
        <v>926</v>
      </c>
      <c r="C26" s="45" t="s">
        <v>78</v>
      </c>
      <c r="D26" s="38" t="s">
        <v>94</v>
      </c>
      <c r="E26" s="11">
        <v>800</v>
      </c>
      <c r="F26" s="40"/>
      <c r="G26" s="40"/>
      <c r="H26" s="82"/>
    </row>
    <row r="27" spans="1:18" s="31" customFormat="1" ht="44.25" customHeight="1">
      <c r="A27" s="8" t="s">
        <v>36</v>
      </c>
      <c r="B27" s="3">
        <v>926</v>
      </c>
      <c r="C27" s="45" t="s">
        <v>46</v>
      </c>
      <c r="D27" s="18" t="s">
        <v>7</v>
      </c>
      <c r="E27" s="11"/>
      <c r="F27" s="25"/>
      <c r="G27" s="25">
        <f>G28</f>
        <v>4677</v>
      </c>
      <c r="H27" s="84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8" s="30" customFormat="1" ht="42.75" customHeight="1">
      <c r="A28" s="6" t="s">
        <v>37</v>
      </c>
      <c r="B28" s="3">
        <v>926</v>
      </c>
      <c r="C28" s="45" t="s">
        <v>102</v>
      </c>
      <c r="D28" s="18" t="s">
        <v>103</v>
      </c>
      <c r="E28" s="17">
        <v>200</v>
      </c>
      <c r="F28" s="25"/>
      <c r="G28" s="25">
        <v>4677</v>
      </c>
      <c r="H28" s="82"/>
    </row>
    <row r="29" spans="1:8" ht="30.75" customHeight="1">
      <c r="A29" s="42" t="s">
        <v>101</v>
      </c>
      <c r="B29" s="3">
        <v>926</v>
      </c>
      <c r="C29" s="45" t="s">
        <v>78</v>
      </c>
      <c r="D29" s="7" t="s">
        <v>100</v>
      </c>
      <c r="E29" s="51"/>
      <c r="F29" s="25"/>
      <c r="G29" s="25">
        <f>SUM(G30)</f>
        <v>8885</v>
      </c>
      <c r="H29" s="84"/>
    </row>
    <row r="30" spans="1:8" ht="27" customHeight="1">
      <c r="A30" s="6" t="s">
        <v>4</v>
      </c>
      <c r="B30" s="3">
        <v>926</v>
      </c>
      <c r="C30" s="45" t="s">
        <v>78</v>
      </c>
      <c r="D30" s="7" t="s">
        <v>100</v>
      </c>
      <c r="E30" s="17">
        <v>200</v>
      </c>
      <c r="F30" s="25"/>
      <c r="G30" s="25">
        <v>8885</v>
      </c>
      <c r="H30" s="82"/>
    </row>
    <row r="31" spans="1:8" s="30" customFormat="1" ht="30" customHeight="1">
      <c r="A31" s="56" t="s">
        <v>50</v>
      </c>
      <c r="B31" s="57">
        <v>926</v>
      </c>
      <c r="C31" s="58" t="s">
        <v>51</v>
      </c>
      <c r="D31" s="59"/>
      <c r="E31" s="60"/>
      <c r="F31" s="61">
        <f>SUM(F32)</f>
        <v>95916.47</v>
      </c>
      <c r="G31" s="61">
        <f>SUM(G32)</f>
        <v>117517.72</v>
      </c>
      <c r="H31" s="78">
        <f>SUM(G31/F31)</f>
        <v>1.2252089761018103</v>
      </c>
    </row>
    <row r="32" spans="1:8" ht="27" customHeight="1">
      <c r="A32" s="6" t="s">
        <v>52</v>
      </c>
      <c r="B32" s="3">
        <v>926</v>
      </c>
      <c r="C32" s="45" t="s">
        <v>49</v>
      </c>
      <c r="D32" s="7"/>
      <c r="E32" s="17"/>
      <c r="F32" s="25">
        <f>SUM(F33)</f>
        <v>95916.47</v>
      </c>
      <c r="G32" s="25">
        <f>SUM(G33)</f>
        <v>117517.72</v>
      </c>
      <c r="H32" s="82">
        <f>SUM(G32/F32)</f>
        <v>1.2252089761018103</v>
      </c>
    </row>
    <row r="33" spans="1:8" ht="83.25" customHeight="1">
      <c r="A33" s="9" t="s">
        <v>42</v>
      </c>
      <c r="B33" s="3">
        <v>926</v>
      </c>
      <c r="C33" s="45" t="s">
        <v>49</v>
      </c>
      <c r="D33" s="3" t="s">
        <v>41</v>
      </c>
      <c r="E33" s="11"/>
      <c r="F33" s="26">
        <f>SUM(F34:F35)</f>
        <v>95916.47</v>
      </c>
      <c r="G33" s="26">
        <f>SUM(G34:G35)</f>
        <v>117517.72</v>
      </c>
      <c r="H33" s="82">
        <f>SUM(G33/F33)</f>
        <v>1.2252089761018103</v>
      </c>
    </row>
    <row r="34" spans="1:8" ht="68.25" customHeight="1">
      <c r="A34" s="1" t="s">
        <v>5</v>
      </c>
      <c r="B34" s="3">
        <v>926</v>
      </c>
      <c r="C34" s="46" t="s">
        <v>49</v>
      </c>
      <c r="D34" s="3" t="s">
        <v>41</v>
      </c>
      <c r="E34" s="11">
        <v>100</v>
      </c>
      <c r="F34" s="26">
        <v>95916.47</v>
      </c>
      <c r="G34" s="26">
        <v>116437.72</v>
      </c>
      <c r="H34" s="82">
        <f>SUM(G34/F34)</f>
        <v>1.2139491789053538</v>
      </c>
    </row>
    <row r="35" spans="1:18" s="31" customFormat="1" ht="37.5" customHeight="1">
      <c r="A35" s="6" t="s">
        <v>4</v>
      </c>
      <c r="B35" s="3">
        <v>926</v>
      </c>
      <c r="C35" s="47" t="s">
        <v>49</v>
      </c>
      <c r="D35" s="3" t="s">
        <v>41</v>
      </c>
      <c r="E35" s="17">
        <v>200</v>
      </c>
      <c r="F35" s="26"/>
      <c r="G35" s="26">
        <v>1080</v>
      </c>
      <c r="H35" s="79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8" s="53" customFormat="1" ht="24.75" customHeight="1">
      <c r="A36" s="56" t="s">
        <v>53</v>
      </c>
      <c r="B36" s="57">
        <v>926</v>
      </c>
      <c r="C36" s="58" t="s">
        <v>55</v>
      </c>
      <c r="D36" s="59"/>
      <c r="E36" s="60"/>
      <c r="F36" s="61">
        <f>F37</f>
        <v>80600</v>
      </c>
      <c r="G36" s="61">
        <f>G37</f>
        <v>57000</v>
      </c>
      <c r="H36" s="78">
        <f aca="true" t="shared" si="1" ref="H36:H75">SUM(G36/F36)</f>
        <v>0.707196029776675</v>
      </c>
    </row>
    <row r="37" spans="1:8" ht="22.5" customHeight="1">
      <c r="A37" s="24" t="s">
        <v>54</v>
      </c>
      <c r="B37" s="3">
        <v>926</v>
      </c>
      <c r="C37" s="85" t="s">
        <v>56</v>
      </c>
      <c r="D37" s="86"/>
      <c r="E37" s="87"/>
      <c r="F37" s="88">
        <f>SUM(F38)</f>
        <v>80600</v>
      </c>
      <c r="G37" s="88">
        <f>SUM(G38)</f>
        <v>57000</v>
      </c>
      <c r="H37" s="82">
        <f t="shared" si="1"/>
        <v>0.707196029776675</v>
      </c>
    </row>
    <row r="38" spans="1:8" ht="24" customHeight="1">
      <c r="A38" s="8" t="s">
        <v>13</v>
      </c>
      <c r="B38" s="3">
        <v>926</v>
      </c>
      <c r="C38" s="89" t="s">
        <v>56</v>
      </c>
      <c r="D38" s="90" t="s">
        <v>12</v>
      </c>
      <c r="E38" s="51"/>
      <c r="F38" s="68">
        <f>SUM(F39+F40)</f>
        <v>80600</v>
      </c>
      <c r="G38" s="68">
        <f>SUM(G39:G40)</f>
        <v>57000</v>
      </c>
      <c r="H38" s="82">
        <f t="shared" si="1"/>
        <v>0.707196029776675</v>
      </c>
    </row>
    <row r="39" spans="1:8" ht="25.5">
      <c r="A39" s="2" t="s">
        <v>4</v>
      </c>
      <c r="B39" s="3">
        <v>926</v>
      </c>
      <c r="C39" s="91"/>
      <c r="D39" s="90" t="s">
        <v>12</v>
      </c>
      <c r="E39" s="51">
        <v>200</v>
      </c>
      <c r="F39" s="68">
        <v>57000</v>
      </c>
      <c r="G39" s="68">
        <v>57000</v>
      </c>
      <c r="H39" s="82">
        <f t="shared" si="1"/>
        <v>1</v>
      </c>
    </row>
    <row r="40" spans="1:8" ht="25.5">
      <c r="A40" s="2" t="s">
        <v>4</v>
      </c>
      <c r="B40" s="3">
        <v>926</v>
      </c>
      <c r="C40" s="91"/>
      <c r="D40" s="90" t="s">
        <v>92</v>
      </c>
      <c r="E40" s="51">
        <v>200</v>
      </c>
      <c r="F40" s="68">
        <v>23600</v>
      </c>
      <c r="G40" s="68"/>
      <c r="H40" s="82"/>
    </row>
    <row r="41" spans="1:8" s="53" customFormat="1" ht="24.75" customHeight="1">
      <c r="A41" s="75" t="s">
        <v>91</v>
      </c>
      <c r="B41" s="57">
        <v>926</v>
      </c>
      <c r="C41" s="58" t="s">
        <v>89</v>
      </c>
      <c r="D41" s="59"/>
      <c r="E41" s="60"/>
      <c r="F41" s="61">
        <f>F42</f>
        <v>246105</v>
      </c>
      <c r="G41" s="61">
        <f>G42</f>
        <v>475767.02</v>
      </c>
      <c r="H41" s="78">
        <f t="shared" si="1"/>
        <v>1.9331871355722152</v>
      </c>
    </row>
    <row r="42" spans="1:8" ht="30.75" customHeight="1">
      <c r="A42" s="39" t="s">
        <v>90</v>
      </c>
      <c r="B42" s="3">
        <v>926</v>
      </c>
      <c r="C42" s="54" t="s">
        <v>89</v>
      </c>
      <c r="D42" s="38" t="s">
        <v>85</v>
      </c>
      <c r="E42" s="17"/>
      <c r="F42" s="29">
        <f>F43</f>
        <v>246105</v>
      </c>
      <c r="G42" s="29">
        <f>G43</f>
        <v>475767.02</v>
      </c>
      <c r="H42" s="82">
        <f t="shared" si="1"/>
        <v>1.9331871355722152</v>
      </c>
    </row>
    <row r="43" spans="1:8" ht="33" customHeight="1">
      <c r="A43" s="2" t="s">
        <v>4</v>
      </c>
      <c r="B43" s="3">
        <v>926</v>
      </c>
      <c r="C43" s="54" t="s">
        <v>89</v>
      </c>
      <c r="D43" s="38" t="s">
        <v>85</v>
      </c>
      <c r="E43" s="11">
        <v>200</v>
      </c>
      <c r="F43" s="33">
        <v>246105</v>
      </c>
      <c r="G43" s="33">
        <v>475767.02</v>
      </c>
      <c r="H43" s="82">
        <f t="shared" si="1"/>
        <v>1.9331871355722152</v>
      </c>
    </row>
    <row r="44" spans="1:18" s="31" customFormat="1" ht="27.75" customHeight="1">
      <c r="A44" s="65" t="s">
        <v>57</v>
      </c>
      <c r="B44" s="57">
        <v>926</v>
      </c>
      <c r="C44" s="66" t="s">
        <v>58</v>
      </c>
      <c r="D44" s="59"/>
      <c r="E44" s="60"/>
      <c r="F44" s="67">
        <f>SUM(F45)</f>
        <v>1360526.46</v>
      </c>
      <c r="G44" s="67">
        <f>SUM(G45)</f>
        <v>1218067.69</v>
      </c>
      <c r="H44" s="78">
        <f t="shared" si="1"/>
        <v>0.8952914374043118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8" ht="31.5" customHeight="1">
      <c r="A45" s="39" t="s">
        <v>59</v>
      </c>
      <c r="B45" s="3">
        <v>926</v>
      </c>
      <c r="C45" s="47" t="s">
        <v>60</v>
      </c>
      <c r="D45" s="38"/>
      <c r="E45" s="17"/>
      <c r="F45" s="29">
        <f>SUM(F46+F48+F50+F52+F54+F56)</f>
        <v>1360526.46</v>
      </c>
      <c r="G45" s="29">
        <f>SUM(G46+G48+G50+G52+G54+G56)</f>
        <v>1218067.69</v>
      </c>
      <c r="H45" s="82">
        <f t="shared" si="1"/>
        <v>0.8952914374043118</v>
      </c>
    </row>
    <row r="46" spans="1:8" ht="30.75" customHeight="1">
      <c r="A46" s="39" t="s">
        <v>14</v>
      </c>
      <c r="B46" s="3">
        <v>926</v>
      </c>
      <c r="C46" s="54" t="s">
        <v>60</v>
      </c>
      <c r="D46" s="38" t="s">
        <v>15</v>
      </c>
      <c r="E46" s="17"/>
      <c r="F46" s="29">
        <f>F47</f>
        <v>965625.64</v>
      </c>
      <c r="G46" s="29">
        <f>G47</f>
        <v>457234.89</v>
      </c>
      <c r="H46" s="82">
        <f t="shared" si="1"/>
        <v>0.4735115463586903</v>
      </c>
    </row>
    <row r="47" spans="1:8" ht="33" customHeight="1">
      <c r="A47" s="2" t="s">
        <v>4</v>
      </c>
      <c r="B47" s="3">
        <v>926</v>
      </c>
      <c r="C47" s="54" t="s">
        <v>60</v>
      </c>
      <c r="D47" s="38" t="s">
        <v>15</v>
      </c>
      <c r="E47" s="11">
        <v>200</v>
      </c>
      <c r="F47" s="33">
        <v>965625.64</v>
      </c>
      <c r="G47" s="33">
        <v>457234.89</v>
      </c>
      <c r="H47" s="82">
        <f t="shared" si="1"/>
        <v>0.4735115463586903</v>
      </c>
    </row>
    <row r="48" spans="1:8" ht="12.75">
      <c r="A48" s="8" t="s">
        <v>16</v>
      </c>
      <c r="B48" s="3">
        <v>926</v>
      </c>
      <c r="C48" s="54" t="s">
        <v>60</v>
      </c>
      <c r="D48" s="7" t="s">
        <v>17</v>
      </c>
      <c r="E48" s="51"/>
      <c r="F48" s="74">
        <f>SUM(F49)</f>
        <v>251573.26</v>
      </c>
      <c r="G48" s="74">
        <f>SUM(G49)</f>
        <v>453953.63</v>
      </c>
      <c r="H48" s="82">
        <f t="shared" si="1"/>
        <v>1.804458987413845</v>
      </c>
    </row>
    <row r="49" spans="1:8" ht="25.5">
      <c r="A49" s="6" t="s">
        <v>4</v>
      </c>
      <c r="B49" s="3">
        <v>926</v>
      </c>
      <c r="C49" s="54" t="s">
        <v>60</v>
      </c>
      <c r="D49" s="7" t="s">
        <v>17</v>
      </c>
      <c r="E49" s="17">
        <v>200</v>
      </c>
      <c r="F49" s="23">
        <v>251573.26</v>
      </c>
      <c r="G49" s="23">
        <v>453953.63</v>
      </c>
      <c r="H49" s="82">
        <f t="shared" si="1"/>
        <v>1.804458987413845</v>
      </c>
    </row>
    <row r="50" spans="1:8" ht="30.75" customHeight="1">
      <c r="A50" s="39" t="s">
        <v>86</v>
      </c>
      <c r="B50" s="3">
        <v>926</v>
      </c>
      <c r="C50" s="54" t="s">
        <v>60</v>
      </c>
      <c r="D50" s="38" t="s">
        <v>83</v>
      </c>
      <c r="E50" s="17"/>
      <c r="F50" s="29">
        <f>F51</f>
        <v>6000</v>
      </c>
      <c r="G50" s="29">
        <f>G51</f>
        <v>66186.28</v>
      </c>
      <c r="H50" s="82">
        <f t="shared" si="1"/>
        <v>11.031046666666667</v>
      </c>
    </row>
    <row r="51" spans="1:8" ht="33" customHeight="1">
      <c r="A51" s="2" t="s">
        <v>4</v>
      </c>
      <c r="B51" s="3">
        <v>926</v>
      </c>
      <c r="C51" s="54" t="s">
        <v>60</v>
      </c>
      <c r="D51" s="38" t="s">
        <v>83</v>
      </c>
      <c r="E51" s="11">
        <v>200</v>
      </c>
      <c r="F51" s="33">
        <v>6000</v>
      </c>
      <c r="G51" s="33">
        <v>66186.28</v>
      </c>
      <c r="H51" s="82">
        <f t="shared" si="1"/>
        <v>11.031046666666667</v>
      </c>
    </row>
    <row r="52" spans="1:8" ht="25.5">
      <c r="A52" s="8" t="s">
        <v>87</v>
      </c>
      <c r="B52" s="3">
        <v>926</v>
      </c>
      <c r="C52" s="54" t="s">
        <v>60</v>
      </c>
      <c r="D52" s="7" t="s">
        <v>84</v>
      </c>
      <c r="E52" s="51"/>
      <c r="F52" s="74">
        <f>SUM(F53)</f>
        <v>70615.56</v>
      </c>
      <c r="G52" s="74">
        <f>SUM(G53)</f>
        <v>69396.69</v>
      </c>
      <c r="H52" s="82">
        <f t="shared" si="1"/>
        <v>0.9827393565950621</v>
      </c>
    </row>
    <row r="53" spans="1:8" ht="25.5">
      <c r="A53" s="6" t="s">
        <v>4</v>
      </c>
      <c r="B53" s="3">
        <v>926</v>
      </c>
      <c r="C53" s="54" t="s">
        <v>60</v>
      </c>
      <c r="D53" s="7" t="s">
        <v>88</v>
      </c>
      <c r="E53" s="17">
        <v>200</v>
      </c>
      <c r="F53" s="23">
        <v>70615.56</v>
      </c>
      <c r="G53" s="23">
        <v>69396.69</v>
      </c>
      <c r="H53" s="82">
        <f t="shared" si="1"/>
        <v>0.9827393565950621</v>
      </c>
    </row>
    <row r="54" spans="1:8" ht="25.5">
      <c r="A54" s="20" t="s">
        <v>18</v>
      </c>
      <c r="B54" s="3">
        <v>926</v>
      </c>
      <c r="C54" s="54" t="s">
        <v>60</v>
      </c>
      <c r="D54" s="7" t="s">
        <v>19</v>
      </c>
      <c r="E54" s="51"/>
      <c r="F54" s="74">
        <f>SUM(F55)</f>
        <v>40000</v>
      </c>
      <c r="G54" s="74">
        <f>SUM(G55)</f>
        <v>31153</v>
      </c>
      <c r="H54" s="82">
        <f t="shared" si="1"/>
        <v>0.778825</v>
      </c>
    </row>
    <row r="55" spans="1:8" ht="25.5">
      <c r="A55" s="6" t="s">
        <v>4</v>
      </c>
      <c r="B55" s="3">
        <v>926</v>
      </c>
      <c r="C55" s="54" t="s">
        <v>60</v>
      </c>
      <c r="D55" s="7" t="s">
        <v>19</v>
      </c>
      <c r="E55" s="17">
        <v>200</v>
      </c>
      <c r="F55" s="23">
        <v>40000</v>
      </c>
      <c r="G55" s="23">
        <v>31153</v>
      </c>
      <c r="H55" s="82">
        <f t="shared" si="1"/>
        <v>0.778825</v>
      </c>
    </row>
    <row r="56" spans="1:8" s="30" customFormat="1" ht="40.5" customHeight="1">
      <c r="A56" s="8" t="s">
        <v>27</v>
      </c>
      <c r="B56" s="3">
        <v>926</v>
      </c>
      <c r="C56" s="54" t="s">
        <v>60</v>
      </c>
      <c r="D56" s="18" t="s">
        <v>28</v>
      </c>
      <c r="E56" s="51"/>
      <c r="F56" s="74">
        <f>SUM(F57)</f>
        <v>26712</v>
      </c>
      <c r="G56" s="74">
        <f>SUM(G57)</f>
        <v>140143.2</v>
      </c>
      <c r="H56" s="82">
        <f t="shared" si="1"/>
        <v>5.246451033243487</v>
      </c>
    </row>
    <row r="57" spans="1:8" ht="25.5">
      <c r="A57" s="6" t="s">
        <v>4</v>
      </c>
      <c r="B57" s="3">
        <v>926</v>
      </c>
      <c r="C57" s="54" t="s">
        <v>60</v>
      </c>
      <c r="D57" s="18" t="s">
        <v>28</v>
      </c>
      <c r="E57" s="17">
        <v>200</v>
      </c>
      <c r="F57" s="23">
        <v>26712</v>
      </c>
      <c r="G57" s="23">
        <v>140143.2</v>
      </c>
      <c r="H57" s="82">
        <f t="shared" si="1"/>
        <v>5.246451033243487</v>
      </c>
    </row>
    <row r="58" spans="1:8" ht="26.25" customHeight="1">
      <c r="A58" s="56" t="s">
        <v>61</v>
      </c>
      <c r="B58" s="57">
        <v>926</v>
      </c>
      <c r="C58" s="58" t="s">
        <v>62</v>
      </c>
      <c r="D58" s="41"/>
      <c r="E58" s="60"/>
      <c r="F58" s="61">
        <f>F59</f>
        <v>2385411.87</v>
      </c>
      <c r="G58" s="61">
        <f>G59</f>
        <v>2575834.68</v>
      </c>
      <c r="H58" s="78">
        <f t="shared" si="1"/>
        <v>1.0798280634027364</v>
      </c>
    </row>
    <row r="59" spans="1:8" ht="12.75">
      <c r="A59" s="24" t="s">
        <v>63</v>
      </c>
      <c r="B59" s="3">
        <v>926</v>
      </c>
      <c r="C59" s="52" t="s">
        <v>64</v>
      </c>
      <c r="D59" s="7"/>
      <c r="E59" s="11"/>
      <c r="F59" s="33">
        <f>SUM(F60+F61+F65+F62+F63+F64)</f>
        <v>2385411.87</v>
      </c>
      <c r="G59" s="33">
        <f>SUM(G60+G61+G65+G62+G63+G64)</f>
        <v>2575834.68</v>
      </c>
      <c r="H59" s="82">
        <f t="shared" si="1"/>
        <v>1.0798280634027364</v>
      </c>
    </row>
    <row r="60" spans="1:18" s="31" customFormat="1" ht="63.75">
      <c r="A60" s="8" t="s">
        <v>20</v>
      </c>
      <c r="B60" s="3">
        <v>926</v>
      </c>
      <c r="C60" s="54" t="s">
        <v>64</v>
      </c>
      <c r="D60" s="7" t="s">
        <v>21</v>
      </c>
      <c r="E60" s="11">
        <v>100</v>
      </c>
      <c r="F60" s="25">
        <v>1719471.65</v>
      </c>
      <c r="G60" s="25">
        <v>1823973.59</v>
      </c>
      <c r="H60" s="82">
        <f t="shared" si="1"/>
        <v>1.0607756109267636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8" s="30" customFormat="1" ht="63.75">
      <c r="A61" s="8" t="s">
        <v>24</v>
      </c>
      <c r="B61" s="3">
        <v>926</v>
      </c>
      <c r="C61" s="52" t="s">
        <v>64</v>
      </c>
      <c r="D61" s="7" t="s">
        <v>65</v>
      </c>
      <c r="E61" s="11">
        <v>100</v>
      </c>
      <c r="F61" s="25">
        <v>93369</v>
      </c>
      <c r="G61" s="25">
        <v>308033.49</v>
      </c>
      <c r="H61" s="82">
        <f t="shared" si="1"/>
        <v>3.2990980946566846</v>
      </c>
    </row>
    <row r="62" spans="1:8" s="30" customFormat="1" ht="63.75">
      <c r="A62" s="8" t="s">
        <v>24</v>
      </c>
      <c r="B62" s="3">
        <v>926</v>
      </c>
      <c r="C62" s="54" t="s">
        <v>64</v>
      </c>
      <c r="D62" s="7" t="s">
        <v>81</v>
      </c>
      <c r="E62" s="11">
        <v>100</v>
      </c>
      <c r="F62" s="25">
        <v>71214.1</v>
      </c>
      <c r="G62" s="25">
        <v>132796.41</v>
      </c>
      <c r="H62" s="82">
        <f t="shared" si="1"/>
        <v>1.864748834851525</v>
      </c>
    </row>
    <row r="63" spans="1:8" s="30" customFormat="1" ht="33.75" customHeight="1">
      <c r="A63" s="76" t="s">
        <v>97</v>
      </c>
      <c r="B63" s="3">
        <v>926</v>
      </c>
      <c r="C63" s="54" t="s">
        <v>64</v>
      </c>
      <c r="D63" s="7" t="s">
        <v>93</v>
      </c>
      <c r="E63" s="11">
        <v>200</v>
      </c>
      <c r="F63" s="25"/>
      <c r="G63" s="25"/>
      <c r="H63" s="82"/>
    </row>
    <row r="64" spans="1:8" s="30" customFormat="1" ht="33.75" customHeight="1">
      <c r="A64" s="76" t="s">
        <v>98</v>
      </c>
      <c r="B64" s="3">
        <v>926</v>
      </c>
      <c r="C64" s="54" t="s">
        <v>64</v>
      </c>
      <c r="D64" s="7" t="s">
        <v>93</v>
      </c>
      <c r="E64" s="11">
        <v>200</v>
      </c>
      <c r="F64" s="25"/>
      <c r="G64" s="25"/>
      <c r="H64" s="82"/>
    </row>
    <row r="65" spans="1:8" ht="12.75">
      <c r="A65" s="8" t="s">
        <v>22</v>
      </c>
      <c r="B65" s="3">
        <v>926</v>
      </c>
      <c r="C65" s="52" t="s">
        <v>64</v>
      </c>
      <c r="D65" s="7" t="s">
        <v>23</v>
      </c>
      <c r="E65" s="11"/>
      <c r="F65" s="25">
        <f>SUM(F66:F67)</f>
        <v>501357.12000000005</v>
      </c>
      <c r="G65" s="25">
        <f>SUM(G66+G67)</f>
        <v>311031.19</v>
      </c>
      <c r="H65" s="82">
        <f t="shared" si="1"/>
        <v>0.620378523795573</v>
      </c>
    </row>
    <row r="66" spans="1:8" ht="25.5">
      <c r="A66" s="6" t="s">
        <v>4</v>
      </c>
      <c r="B66" s="3">
        <v>926</v>
      </c>
      <c r="C66" s="54" t="s">
        <v>64</v>
      </c>
      <c r="D66" s="7" t="s">
        <v>23</v>
      </c>
      <c r="E66" s="11">
        <v>200</v>
      </c>
      <c r="F66" s="25">
        <v>490310.09</v>
      </c>
      <c r="G66" s="25">
        <v>303406.66</v>
      </c>
      <c r="H66" s="82">
        <f t="shared" si="1"/>
        <v>0.6188056623513498</v>
      </c>
    </row>
    <row r="67" spans="1:8" ht="12.75">
      <c r="A67" s="6" t="s">
        <v>82</v>
      </c>
      <c r="B67" s="3">
        <v>926</v>
      </c>
      <c r="C67" s="52" t="s">
        <v>64</v>
      </c>
      <c r="D67" s="7" t="s">
        <v>23</v>
      </c>
      <c r="E67" s="11">
        <v>800</v>
      </c>
      <c r="F67" s="25">
        <v>11047.03</v>
      </c>
      <c r="G67" s="25">
        <v>7624.53</v>
      </c>
      <c r="H67" s="82">
        <f t="shared" si="1"/>
        <v>0.6901882225358308</v>
      </c>
    </row>
    <row r="68" spans="1:8" ht="12.75">
      <c r="A68" s="56" t="s">
        <v>66</v>
      </c>
      <c r="B68" s="63">
        <v>926</v>
      </c>
      <c r="C68" s="58" t="s">
        <v>68</v>
      </c>
      <c r="D68" s="59"/>
      <c r="E68" s="59"/>
      <c r="F68" s="61">
        <f>F69+F71</f>
        <v>1175500</v>
      </c>
      <c r="G68" s="61">
        <f>G69+G71</f>
        <v>90000</v>
      </c>
      <c r="H68" s="78">
        <f t="shared" si="1"/>
        <v>0.07656316461080391</v>
      </c>
    </row>
    <row r="69" spans="1:18" s="31" customFormat="1" ht="19.5" customHeight="1">
      <c r="A69" s="8" t="s">
        <v>67</v>
      </c>
      <c r="B69" s="3">
        <v>926</v>
      </c>
      <c r="C69" s="45" t="s">
        <v>69</v>
      </c>
      <c r="D69" s="7"/>
      <c r="E69" s="11"/>
      <c r="F69" s="33">
        <f>F70</f>
        <v>81000</v>
      </c>
      <c r="G69" s="33">
        <f>G70</f>
        <v>90000</v>
      </c>
      <c r="H69" s="82">
        <f t="shared" si="1"/>
        <v>1.1111111111111112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8" s="30" customFormat="1" ht="40.5" customHeight="1">
      <c r="A70" s="4" t="s">
        <v>39</v>
      </c>
      <c r="B70" s="3">
        <v>926</v>
      </c>
      <c r="C70" s="52" t="s">
        <v>69</v>
      </c>
      <c r="D70" s="3" t="s">
        <v>38</v>
      </c>
      <c r="E70" s="11">
        <v>300</v>
      </c>
      <c r="F70" s="33">
        <v>81000</v>
      </c>
      <c r="G70" s="33">
        <v>90000</v>
      </c>
      <c r="H70" s="82">
        <f t="shared" si="1"/>
        <v>1.1111111111111112</v>
      </c>
    </row>
    <row r="71" spans="1:8" ht="12.75">
      <c r="A71" s="10" t="s">
        <v>70</v>
      </c>
      <c r="B71" s="49">
        <v>926</v>
      </c>
      <c r="C71" s="44" t="s">
        <v>71</v>
      </c>
      <c r="D71" s="43"/>
      <c r="E71" s="17"/>
      <c r="F71" s="22">
        <v>1094500</v>
      </c>
      <c r="G71" s="22">
        <f>SUM(G72)</f>
        <v>0</v>
      </c>
      <c r="H71" s="82"/>
    </row>
    <row r="72" spans="1:8" ht="63.75">
      <c r="A72" s="42" t="s">
        <v>80</v>
      </c>
      <c r="B72" s="3">
        <v>926</v>
      </c>
      <c r="C72" s="52" t="s">
        <v>71</v>
      </c>
      <c r="D72" s="3" t="s">
        <v>40</v>
      </c>
      <c r="E72" s="11">
        <v>400</v>
      </c>
      <c r="F72" s="33">
        <v>1094500</v>
      </c>
      <c r="G72" s="33"/>
      <c r="H72" s="82"/>
    </row>
    <row r="73" spans="1:8" ht="12.75">
      <c r="A73" s="56" t="s">
        <v>72</v>
      </c>
      <c r="B73" s="57">
        <v>926</v>
      </c>
      <c r="C73" s="58" t="s">
        <v>73</v>
      </c>
      <c r="D73" s="59"/>
      <c r="E73" s="60"/>
      <c r="F73" s="61">
        <f>SUM(F75)</f>
        <v>102042.01</v>
      </c>
      <c r="G73" s="61">
        <f>SUM(G75)</f>
        <v>45457</v>
      </c>
      <c r="H73" s="78">
        <f t="shared" si="1"/>
        <v>0.4454733888522972</v>
      </c>
    </row>
    <row r="74" spans="1:8" ht="12.75">
      <c r="A74" s="69" t="s">
        <v>74</v>
      </c>
      <c r="B74" s="70">
        <v>926</v>
      </c>
      <c r="C74" s="71" t="s">
        <v>75</v>
      </c>
      <c r="D74" s="72" t="s">
        <v>26</v>
      </c>
      <c r="E74" s="51"/>
      <c r="F74" s="68">
        <f>SUM(F75)</f>
        <v>102042.01</v>
      </c>
      <c r="G74" s="68">
        <f>SUM(G75)</f>
        <v>45457</v>
      </c>
      <c r="H74" s="82">
        <f t="shared" si="1"/>
        <v>0.4454733888522972</v>
      </c>
    </row>
    <row r="75" spans="1:8" ht="25.5">
      <c r="A75" s="69" t="s">
        <v>25</v>
      </c>
      <c r="B75" s="70">
        <v>926</v>
      </c>
      <c r="C75" s="71" t="s">
        <v>75</v>
      </c>
      <c r="D75" s="72" t="s">
        <v>26</v>
      </c>
      <c r="E75" s="55">
        <v>200</v>
      </c>
      <c r="F75" s="73">
        <v>102042.01</v>
      </c>
      <c r="G75" s="73">
        <v>45457</v>
      </c>
      <c r="H75" s="82">
        <f t="shared" si="1"/>
        <v>0.4454733888522972</v>
      </c>
    </row>
    <row r="76" spans="1:8" ht="12.75">
      <c r="A76" s="1" t="s">
        <v>6</v>
      </c>
      <c r="B76" s="35"/>
      <c r="C76" s="1"/>
      <c r="D76" s="19"/>
      <c r="E76" s="12">
        <v>500</v>
      </c>
      <c r="F76" s="34"/>
      <c r="G76" s="34"/>
      <c r="H76" s="80"/>
    </row>
    <row r="77" spans="1:8" ht="12.75">
      <c r="A77" s="15" t="s">
        <v>3</v>
      </c>
      <c r="B77" s="36"/>
      <c r="C77" s="15"/>
      <c r="D77" s="13"/>
      <c r="E77" s="14"/>
      <c r="F77" s="27">
        <f>SUM(F73+F68+F58+F44+F41+F36+F31+F15)</f>
        <v>7906150.07</v>
      </c>
      <c r="G77" s="27">
        <f>SUM(G73+G68+G58+G44+G41+G36+G31+G29+G15)</f>
        <v>7084699.07</v>
      </c>
      <c r="H77" s="78">
        <f>SUM(G77/F77)</f>
        <v>0.8960997460550354</v>
      </c>
    </row>
    <row r="78" spans="1:8" ht="12.75">
      <c r="A78" s="28" t="s">
        <v>1</v>
      </c>
      <c r="B78" s="5"/>
      <c r="C78" s="5"/>
      <c r="D78" s="5"/>
      <c r="E78" s="16"/>
      <c r="F78" s="16" t="s">
        <v>8</v>
      </c>
      <c r="G78" s="16" t="s">
        <v>8</v>
      </c>
      <c r="H78" s="81"/>
    </row>
  </sheetData>
  <sheetProtection/>
  <mergeCells count="6">
    <mergeCell ref="A1:E1"/>
    <mergeCell ref="A2:E2"/>
    <mergeCell ref="A5:E5"/>
    <mergeCell ref="A6:E6"/>
    <mergeCell ref="A4:E4"/>
    <mergeCell ref="A9:F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2018-10-08T06:22:08Z</cp:lastPrinted>
  <dcterms:created xsi:type="dcterms:W3CDTF">2011-04-14T11:17:32Z</dcterms:created>
  <dcterms:modified xsi:type="dcterms:W3CDTF">2018-10-16T05:38:48Z</dcterms:modified>
  <cp:category/>
  <cp:version/>
  <cp:contentType/>
  <cp:contentStatus/>
</cp:coreProperties>
</file>