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2023-2025\СОВЕТ 2023\Исполнение бюджета за 2022 год\Отчет об исполнении бюджета за 2022 год\"/>
    </mc:Choice>
  </mc:AlternateContent>
  <bookViews>
    <workbookView xWindow="0" yWindow="0" windowWidth="21000" windowHeight="11535" activeTab="6"/>
  </bookViews>
  <sheets>
    <sheet name="Приложение 1." sheetId="1" r:id="rId1"/>
    <sheet name="Приложение 2." sheetId="3" r:id="rId2"/>
    <sheet name="Приложение 3." sheetId="4" r:id="rId3"/>
    <sheet name="Приложение 4." sheetId="5" r:id="rId4"/>
    <sheet name="Приложение 5." sheetId="6" r:id="rId5"/>
    <sheet name="Приложение 6." sheetId="7" r:id="rId6"/>
    <sheet name="Приложение 7.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H77" i="3" l="1"/>
  <c r="H38" i="3"/>
  <c r="H37" i="3"/>
  <c r="E28" i="5" l="1"/>
  <c r="E12" i="5"/>
  <c r="D21" i="5"/>
  <c r="D15" i="5"/>
  <c r="C17" i="5"/>
  <c r="D17" i="5"/>
  <c r="E86" i="4"/>
  <c r="E85" i="4"/>
  <c r="E106" i="4" s="1"/>
  <c r="D86" i="4"/>
  <c r="D85" i="4" s="1"/>
  <c r="E95" i="4"/>
  <c r="D95" i="4"/>
  <c r="E103" i="4"/>
  <c r="F103" i="4" s="1"/>
  <c r="D103" i="4"/>
  <c r="F105" i="4"/>
  <c r="F104" i="4"/>
  <c r="F96" i="4"/>
  <c r="E69" i="4"/>
  <c r="D69" i="4"/>
  <c r="E73" i="4"/>
  <c r="D75" i="4"/>
  <c r="D48" i="4"/>
  <c r="E55" i="4"/>
  <c r="D55" i="4"/>
  <c r="E48" i="4"/>
  <c r="E51" i="4"/>
  <c r="D51" i="4"/>
  <c r="E53" i="4"/>
  <c r="D53" i="4"/>
  <c r="G16" i="3" l="1"/>
  <c r="G15" i="3" s="1"/>
  <c r="F16" i="3"/>
  <c r="F15" i="3" s="1"/>
  <c r="G61" i="3"/>
  <c r="F61" i="3"/>
  <c r="H23" i="3"/>
  <c r="F24" i="3"/>
  <c r="H44" i="3"/>
  <c r="F73" i="3"/>
  <c r="F90" i="3"/>
  <c r="F89" i="3" s="1"/>
  <c r="E43" i="1" l="1"/>
  <c r="D43" i="1"/>
  <c r="E42" i="1" l="1"/>
  <c r="D42" i="1"/>
  <c r="E50" i="1"/>
  <c r="E49" i="1" s="1"/>
  <c r="D50" i="1"/>
  <c r="D49" i="1" s="1"/>
  <c r="E59" i="1" l="1"/>
  <c r="D59" i="1"/>
  <c r="E18" i="1"/>
  <c r="E15" i="1"/>
  <c r="E11" i="1"/>
  <c r="D10" i="1"/>
  <c r="D9" i="1" s="1"/>
  <c r="D21" i="1"/>
  <c r="E22" i="1"/>
  <c r="E21" i="1" s="1"/>
  <c r="E27" i="1"/>
  <c r="E26" i="1" s="1"/>
  <c r="D26" i="1"/>
  <c r="E32" i="1"/>
  <c r="E31" i="1" s="1"/>
  <c r="D32" i="1"/>
  <c r="D31" i="1" s="1"/>
  <c r="E36" i="1"/>
  <c r="E35" i="1" s="1"/>
  <c r="D36" i="1"/>
  <c r="D35" i="1" s="1"/>
  <c r="E40" i="1"/>
  <c r="E39" i="1" s="1"/>
  <c r="D40" i="1"/>
  <c r="D39" i="1" s="1"/>
  <c r="E54" i="1"/>
  <c r="E53" i="1" s="1"/>
  <c r="E52" i="1" s="1"/>
  <c r="D54" i="1"/>
  <c r="D53" i="1" s="1"/>
  <c r="D52" i="1" s="1"/>
  <c r="E47" i="1"/>
  <c r="E46" i="1" s="1"/>
  <c r="E45" i="1" s="1"/>
  <c r="D47" i="1"/>
  <c r="D46" i="1" s="1"/>
  <c r="D45" i="1" s="1"/>
  <c r="E61" i="1"/>
  <c r="D61" i="1"/>
  <c r="E64" i="1"/>
  <c r="E63" i="1" s="1"/>
  <c r="D64" i="1"/>
  <c r="D63" i="1" s="1"/>
  <c r="D67" i="1"/>
  <c r="D66" i="1" s="1"/>
  <c r="E67" i="1"/>
  <c r="E66" i="1" s="1"/>
  <c r="E70" i="1"/>
  <c r="E69" i="1" s="1"/>
  <c r="D70" i="1"/>
  <c r="D69" i="1" s="1"/>
  <c r="E73" i="1"/>
  <c r="D73" i="1"/>
  <c r="D72" i="1" s="1"/>
  <c r="E76" i="1"/>
  <c r="E75" i="1" s="1"/>
  <c r="D76" i="1"/>
  <c r="D75" i="1" s="1"/>
  <c r="E58" i="1" l="1"/>
  <c r="E57" i="1" s="1"/>
  <c r="D58" i="1"/>
  <c r="D57" i="1" s="1"/>
  <c r="D56" i="1" s="1"/>
  <c r="E10" i="1"/>
  <c r="E9" i="1" s="1"/>
  <c r="E8" i="1" s="1"/>
  <c r="D30" i="1"/>
  <c r="D25" i="1" s="1"/>
  <c r="D8" i="1" s="1"/>
  <c r="E72" i="1"/>
  <c r="E30" i="1"/>
  <c r="E25" i="1" s="1"/>
  <c r="E89" i="4"/>
  <c r="D89" i="4"/>
  <c r="D87" i="4"/>
  <c r="D18" i="6"/>
  <c r="D17" i="6" s="1"/>
  <c r="D16" i="6" s="1"/>
  <c r="D15" i="6" s="1"/>
  <c r="D22" i="6"/>
  <c r="D21" i="6" s="1"/>
  <c r="D20" i="6" s="1"/>
  <c r="D14" i="6" l="1"/>
  <c r="D7" i="1"/>
  <c r="E56" i="1"/>
  <c r="E7" i="1" l="1"/>
  <c r="E23" i="6"/>
  <c r="E19" i="6"/>
  <c r="C22" i="6"/>
  <c r="C21" i="6" s="1"/>
  <c r="C20" i="6" s="1"/>
  <c r="C18" i="6"/>
  <c r="C17" i="6" s="1"/>
  <c r="C16" i="6" s="1"/>
  <c r="E20" i="6" l="1"/>
  <c r="C14" i="6"/>
  <c r="E16" i="6"/>
  <c r="E18" i="6"/>
  <c r="E17" i="6"/>
  <c r="E21" i="6"/>
  <c r="E22" i="6"/>
  <c r="E26" i="5"/>
  <c r="E24" i="5"/>
  <c r="E22" i="5"/>
  <c r="E20" i="5"/>
  <c r="E18" i="5"/>
  <c r="E17" i="5"/>
  <c r="E16" i="5"/>
  <c r="E14" i="5"/>
  <c r="E13" i="5"/>
  <c r="E11" i="5"/>
  <c r="E10" i="5"/>
  <c r="D9" i="5"/>
  <c r="D25" i="5"/>
  <c r="D23" i="5"/>
  <c r="E15" i="6" l="1"/>
  <c r="D27" i="5"/>
  <c r="D19" i="5"/>
  <c r="D29" i="5" s="1"/>
  <c r="C27" i="5" l="1"/>
  <c r="E27" i="5" s="1"/>
  <c r="C25" i="5"/>
  <c r="E25" i="5" s="1"/>
  <c r="C23" i="5"/>
  <c r="E23" i="5" s="1"/>
  <c r="C21" i="5"/>
  <c r="E21" i="5" s="1"/>
  <c r="C19" i="5"/>
  <c r="E19" i="5" s="1"/>
  <c r="C15" i="5"/>
  <c r="E15" i="5" s="1"/>
  <c r="C9" i="5"/>
  <c r="C29" i="5" l="1"/>
  <c r="E29" i="5" s="1"/>
  <c r="E9" i="5"/>
  <c r="H91" i="3"/>
  <c r="H87" i="3"/>
  <c r="H83" i="3"/>
  <c r="H82" i="3"/>
  <c r="H78" i="3"/>
  <c r="H76" i="3"/>
  <c r="H75" i="3"/>
  <c r="H74" i="3"/>
  <c r="H70" i="3"/>
  <c r="H68" i="3"/>
  <c r="H66" i="3"/>
  <c r="H64" i="3"/>
  <c r="H62" i="3"/>
  <c r="H61" i="3"/>
  <c r="H60" i="3"/>
  <c r="H58" i="3"/>
  <c r="H56" i="3"/>
  <c r="H52" i="3"/>
  <c r="H49" i="3"/>
  <c r="H45" i="3"/>
  <c r="H40" i="3"/>
  <c r="H36" i="3"/>
  <c r="H35" i="3"/>
  <c r="H27" i="3"/>
  <c r="H25" i="3"/>
  <c r="H24" i="3"/>
  <c r="H22" i="3"/>
  <c r="H20" i="3"/>
  <c r="H19" i="3"/>
  <c r="H18" i="3"/>
  <c r="H17" i="3"/>
  <c r="G90" i="3" l="1"/>
  <c r="H90" i="3" s="1"/>
  <c r="G73" i="3"/>
  <c r="H73" i="3" s="1"/>
  <c r="G89" i="3" l="1"/>
  <c r="H89" i="3" s="1"/>
  <c r="G86" i="3"/>
  <c r="G85" i="3"/>
  <c r="G84" i="3" s="1"/>
  <c r="G81" i="3"/>
  <c r="G72" i="3" s="1"/>
  <c r="G71" i="3" s="1"/>
  <c r="G69" i="3"/>
  <c r="G67" i="3"/>
  <c r="G65" i="3"/>
  <c r="G63" i="3"/>
  <c r="G59" i="3"/>
  <c r="G55" i="3"/>
  <c r="G51" i="3"/>
  <c r="G48" i="3"/>
  <c r="G43" i="3"/>
  <c r="G42" i="3" s="1"/>
  <c r="G39" i="3"/>
  <c r="G33" i="3"/>
  <c r="G32" i="3" s="1"/>
  <c r="G31" i="3" s="1"/>
  <c r="G26" i="3"/>
  <c r="G21" i="3"/>
  <c r="F88" i="3"/>
  <c r="F86" i="3"/>
  <c r="F85" i="3"/>
  <c r="F81" i="3"/>
  <c r="F72" i="3" s="1"/>
  <c r="F69" i="3"/>
  <c r="F67" i="3"/>
  <c r="F65" i="3"/>
  <c r="F63" i="3"/>
  <c r="F59" i="3"/>
  <c r="F57" i="3" s="1"/>
  <c r="F55" i="3"/>
  <c r="F51" i="3"/>
  <c r="F50" i="3" s="1"/>
  <c r="F48" i="3"/>
  <c r="F47" i="3" s="1"/>
  <c r="F46" i="3" s="1"/>
  <c r="F43" i="3"/>
  <c r="F42" i="3" s="1"/>
  <c r="F41" i="3" s="1"/>
  <c r="F39" i="3"/>
  <c r="F33" i="3"/>
  <c r="F32" i="3" s="1"/>
  <c r="F31" i="3" s="1"/>
  <c r="F26" i="3"/>
  <c r="F21" i="3"/>
  <c r="H33" i="3"/>
  <c r="H32" i="3" s="1"/>
  <c r="F14" i="3" l="1"/>
  <c r="F54" i="3"/>
  <c r="G14" i="3"/>
  <c r="G47" i="3"/>
  <c r="H48" i="3"/>
  <c r="H63" i="3"/>
  <c r="H21" i="3"/>
  <c r="H39" i="3"/>
  <c r="G50" i="3"/>
  <c r="H50" i="3" s="1"/>
  <c r="H51" i="3"/>
  <c r="H65" i="3"/>
  <c r="H16" i="3"/>
  <c r="H26" i="3"/>
  <c r="G41" i="3"/>
  <c r="H41" i="3" s="1"/>
  <c r="H42" i="3"/>
  <c r="H55" i="3"/>
  <c r="H43" i="3"/>
  <c r="H59" i="3"/>
  <c r="G57" i="3"/>
  <c r="H57" i="3" s="1"/>
  <c r="H67" i="3"/>
  <c r="H69" i="3"/>
  <c r="H81" i="3"/>
  <c r="H86" i="3"/>
  <c r="F84" i="3"/>
  <c r="H84" i="3" s="1"/>
  <c r="H85" i="3"/>
  <c r="G88" i="3"/>
  <c r="H88" i="3" s="1"/>
  <c r="G54" i="3" l="1"/>
  <c r="G53" i="3" s="1"/>
  <c r="H14" i="3"/>
  <c r="H15" i="3"/>
  <c r="G46" i="3"/>
  <c r="H46" i="3" s="1"/>
  <c r="H47" i="3"/>
  <c r="F53" i="3"/>
  <c r="F71" i="3"/>
  <c r="H71" i="3" s="1"/>
  <c r="H72" i="3"/>
  <c r="F102" i="4"/>
  <c r="F101" i="4"/>
  <c r="F97" i="4"/>
  <c r="F90" i="4"/>
  <c r="F88" i="4"/>
  <c r="F84" i="4"/>
  <c r="F74" i="4"/>
  <c r="F72" i="4"/>
  <c r="F71" i="4"/>
  <c r="F70" i="4"/>
  <c r="F65" i="4"/>
  <c r="F61" i="4"/>
  <c r="F57" i="4"/>
  <c r="F56" i="4"/>
  <c r="F54" i="4"/>
  <c r="F53" i="4"/>
  <c r="F52" i="4"/>
  <c r="F51" i="4"/>
  <c r="F50" i="4"/>
  <c r="F49" i="4"/>
  <c r="F45" i="4"/>
  <c r="F41" i="4"/>
  <c r="F37" i="4"/>
  <c r="F33" i="4"/>
  <c r="F29" i="4"/>
  <c r="F27" i="4"/>
  <c r="F23" i="4"/>
  <c r="F18" i="4"/>
  <c r="E34" i="4"/>
  <c r="E36" i="4"/>
  <c r="D36" i="4"/>
  <c r="D35" i="4" l="1"/>
  <c r="F35" i="4" s="1"/>
  <c r="F36" i="4"/>
  <c r="H54" i="3"/>
  <c r="H53" i="3"/>
  <c r="G92" i="3"/>
  <c r="G13" i="3" s="1"/>
  <c r="F92" i="3"/>
  <c r="F13" i="3" s="1"/>
  <c r="D100" i="4"/>
  <c r="D99" i="4" s="1"/>
  <c r="D98" i="4" s="1"/>
  <c r="D83" i="4"/>
  <c r="D82" i="4" s="1"/>
  <c r="D81" i="4" s="1"/>
  <c r="D79" i="4"/>
  <c r="D77" i="4" s="1"/>
  <c r="D73" i="4"/>
  <c r="F73" i="4" s="1"/>
  <c r="D64" i="4"/>
  <c r="D63" i="4" s="1"/>
  <c r="D62" i="4" s="1"/>
  <c r="D60" i="4"/>
  <c r="D59" i="4" s="1"/>
  <c r="D58" i="4" s="1"/>
  <c r="D47" i="4"/>
  <c r="D44" i="4"/>
  <c r="D43" i="4"/>
  <c r="D42" i="4"/>
  <c r="D40" i="4"/>
  <c r="D39" i="4" s="1"/>
  <c r="D38" i="4" s="1"/>
  <c r="D34" i="4"/>
  <c r="F34" i="4" s="1"/>
  <c r="D32" i="4"/>
  <c r="D28" i="4"/>
  <c r="D26" i="4"/>
  <c r="D22" i="4"/>
  <c r="D21" i="4" s="1"/>
  <c r="D20" i="4" s="1"/>
  <c r="D17" i="4"/>
  <c r="E100" i="4"/>
  <c r="E87" i="4"/>
  <c r="F87" i="4" s="1"/>
  <c r="E83" i="4"/>
  <c r="E79" i="4"/>
  <c r="E77" i="4" s="1"/>
  <c r="E64" i="4"/>
  <c r="E60" i="4"/>
  <c r="E44" i="4"/>
  <c r="E43" i="4"/>
  <c r="E42" i="4"/>
  <c r="E40" i="4"/>
  <c r="E32" i="4"/>
  <c r="E31" i="4" s="1"/>
  <c r="E30" i="4" s="1"/>
  <c r="F30" i="4"/>
  <c r="E28" i="4"/>
  <c r="E26" i="4"/>
  <c r="E22" i="4"/>
  <c r="E17" i="4"/>
  <c r="E16" i="4" s="1"/>
  <c r="E15" i="4" s="1"/>
  <c r="E14" i="4" s="1"/>
  <c r="F43" i="4" l="1"/>
  <c r="D46" i="4"/>
  <c r="F44" i="4"/>
  <c r="E47" i="4"/>
  <c r="F48" i="4"/>
  <c r="F42" i="4"/>
  <c r="E59" i="4"/>
  <c r="F60" i="4"/>
  <c r="E82" i="4"/>
  <c r="F83" i="4"/>
  <c r="E68" i="4"/>
  <c r="E67" i="4" s="1"/>
  <c r="E66" i="4" s="1"/>
  <c r="F69" i="4"/>
  <c r="E39" i="4"/>
  <c r="E38" i="4" s="1"/>
  <c r="F40" i="4"/>
  <c r="E63" i="4"/>
  <c r="F64" i="4"/>
  <c r="E99" i="4"/>
  <c r="F100" i="4"/>
  <c r="F32" i="4"/>
  <c r="D31" i="4"/>
  <c r="F26" i="4"/>
  <c r="E25" i="4"/>
  <c r="E24" i="4" s="1"/>
  <c r="F28" i="4"/>
  <c r="E21" i="4"/>
  <c r="F22" i="4"/>
  <c r="D16" i="4"/>
  <c r="F17" i="4"/>
  <c r="H13" i="3"/>
  <c r="H92" i="3"/>
  <c r="F86" i="4"/>
  <c r="D25" i="4"/>
  <c r="D68" i="4"/>
  <c r="F47" i="4" l="1"/>
  <c r="E58" i="4"/>
  <c r="E46" i="4" s="1"/>
  <c r="F59" i="4"/>
  <c r="E62" i="4"/>
  <c r="F62" i="4" s="1"/>
  <c r="F63" i="4"/>
  <c r="E98" i="4"/>
  <c r="F99" i="4"/>
  <c r="F38" i="4"/>
  <c r="F39" i="4"/>
  <c r="E81" i="4"/>
  <c r="F81" i="4" s="1"/>
  <c r="F82" i="4"/>
  <c r="D30" i="4"/>
  <c r="F31" i="4"/>
  <c r="D24" i="4"/>
  <c r="F25" i="4"/>
  <c r="E20" i="4"/>
  <c r="F21" i="4"/>
  <c r="D15" i="4"/>
  <c r="D14" i="4" s="1"/>
  <c r="F14" i="4" s="1"/>
  <c r="F15" i="4" s="1"/>
  <c r="F16" i="4"/>
  <c r="D67" i="4"/>
  <c r="D66" i="4" s="1"/>
  <c r="F68" i="4"/>
  <c r="F67" i="4" l="1"/>
  <c r="F98" i="4"/>
  <c r="F85" i="4"/>
  <c r="F58" i="4"/>
  <c r="F46" i="4"/>
  <c r="D19" i="4"/>
  <c r="D106" i="4" s="1"/>
  <c r="F24" i="4"/>
  <c r="F20" i="4"/>
  <c r="E19" i="4"/>
  <c r="F66" i="4"/>
  <c r="F19" i="4" l="1"/>
  <c r="F106" i="4" l="1"/>
</calcChain>
</file>

<file path=xl/sharedStrings.xml><?xml version="1.0" encoding="utf-8"?>
<sst xmlns="http://schemas.openxmlformats.org/spreadsheetml/2006/main" count="776" uniqueCount="494">
  <si>
    <t>Наименование показателя</t>
  </si>
  <si>
    <t>Администратор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</si>
  <si>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</si>
  <si>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</si>
  <si>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</si>
  <si>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</si>
  <si>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</si>
  <si>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000</t>
  </si>
  <si>
    <t>85000000000000000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</si>
  <si>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</si>
  <si>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</si>
  <si>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</si>
  <si>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</si>
  <si>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</si>
  <si>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</si>
  <si>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</si>
  <si>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</si>
  <si>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</si>
  <si>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</si>
  <si>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</si>
  <si>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</si>
  <si>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</si>
  <si>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</si>
  <si>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</si>
  <si>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</si>
  <si>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</si>
  <si>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</si>
  <si>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</si>
  <si>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</si>
  <si>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</si>
  <si>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</si>
  <si>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</si>
  <si>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</si>
  <si>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</si>
  <si>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10102030012100110</t>
  </si>
  <si>
    <t>НАЛОГИ НА СОВОКУПНЫЙ ДОХОД</t>
  </si>
  <si>
    <t>10500000000000000</t>
  </si>
  <si>
    <t>Единый сельскохозяйственный налог</t>
  </si>
  <si>
    <t>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</si>
  <si>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</si>
  <si>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10503010011000110</t>
  </si>
  <si>
    <t>Единый сельскохозяйственный налог (пени по соответствующему платежу)</t>
  </si>
  <si>
    <t>10503010012100110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</si>
  <si>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</si>
  <si>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</si>
  <si>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</si>
  <si>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</si>
  <si>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</si>
  <si>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</si>
  <si>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</si>
  <si>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</si>
  <si>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</si>
  <si>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10601030102100110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</si>
  <si>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</si>
  <si>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</si>
  <si>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</si>
  <si>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</si>
  <si>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</si>
  <si>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</si>
  <si>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</si>
  <si>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</si>
  <si>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</si>
  <si>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10606033102100110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</si>
  <si>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</si>
  <si>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</si>
  <si>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</si>
  <si>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</si>
  <si>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</si>
  <si>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</si>
  <si>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</si>
  <si>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10606043102100110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</si>
  <si>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</si>
  <si>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</si>
  <si>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</si>
  <si>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</si>
  <si>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</si>
  <si>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</si>
  <si>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</si>
  <si>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</si>
  <si>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</si>
  <si>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</si>
  <si>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</si>
  <si>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</si>
  <si>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сельских поселений</t>
  </si>
  <si>
    <t>11301995100000130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</si>
  <si>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</si>
  <si>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</si>
  <si>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</si>
  <si>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</si>
  <si>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сельских поселений</t>
  </si>
  <si>
    <t>11302995100000130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</si>
  <si>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</si>
  <si>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</si>
  <si>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</si>
  <si>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</si>
  <si>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</si>
  <si>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</si>
  <si>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на выравнивание бюджетной обеспеченности</t>
  </si>
  <si>
    <t>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</si>
  <si>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</si>
  <si>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20215001100000150</t>
  </si>
  <si>
    <t>Дотации бюджетам на поддержку мер по обеспечению сбалансированности бюджетов</t>
  </si>
  <si>
    <t>20215002000000150</t>
  </si>
  <si>
    <t>Дотации бюджетам сельских поселений на поддержку мер по обеспечению сбалансированности бюджетов</t>
  </si>
  <si>
    <t>20215002100000150</t>
  </si>
  <si>
    <t>Субсидии бюджетам бюджетной системы Российской Федерации (межбюджетные субсидии)</t>
  </si>
  <si>
    <t>20220000000000150</t>
  </si>
  <si>
    <t>Прочие субсидии</t>
  </si>
  <si>
    <t>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</si>
  <si>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</si>
  <si>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</si>
  <si>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</si>
  <si>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</si>
  <si>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</si>
  <si>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</si>
  <si>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</si>
  <si>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</si>
  <si>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Иные межбюджетные трансферты</t>
  </si>
  <si>
    <t>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</si>
  <si>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</si>
  <si>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</si>
  <si>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</si>
  <si>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</si>
  <si>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БЕЗВОЗМЕЗДНЫЕ ПОСТУПЛЕНИЯ ОТ НЕГОСУДАРСТВЕННЫХ ОРГАНИЗАЦИЙ</t>
  </si>
  <si>
    <t>20400000000000000</t>
  </si>
  <si>
    <t>Безвозмездные поступления от негосударственных организаций в бюджеты сельских поселений</t>
  </si>
  <si>
    <t>20405000100000150</t>
  </si>
  <si>
    <t>Прочие безвозмездные поступления от негосударственных организаций в бюджеты сельских поселений</t>
  </si>
  <si>
    <t>20405099100000150</t>
  </si>
  <si>
    <t>ПРОЧИЕ БЕЗВОЗМЕЗДНЫЕ ПОСТУПЛЕНИЯ</t>
  </si>
  <si>
    <t>20700000000000000</t>
  </si>
  <si>
    <t>Прочие безвозмездные поступления в бюджеты сельских поселений</t>
  </si>
  <si>
    <t>20705000100000150</t>
  </si>
  <si>
    <t>20705030100000150</t>
  </si>
  <si>
    <t>Приложение 4</t>
  </si>
  <si>
    <t xml:space="preserve">К Решению Совета Васильевского сельского поселения </t>
  </si>
  <si>
    <t>Наименование</t>
  </si>
  <si>
    <t>Код целевой классификации</t>
  </si>
  <si>
    <t>Вид расходов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</si>
  <si>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</si>
  <si>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01.0.00.00000</t>
  </si>
  <si>
    <t xml:space="preserve">Подпрограмма "Обеспечение мероприятий в области пожарной безопасности Васильевского сельского поселения" </t>
  </si>
  <si>
    <t>01.1.00.00000</t>
  </si>
  <si>
    <t>Основное направление "Осуществление мероприятий в области пожарной безопасности"</t>
  </si>
  <si>
    <t>01.1.01.00000</t>
  </si>
  <si>
    <t>Проведение мероприятий в области пожарной безопасности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</si>
  <si>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</si>
  <si>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</si>
  <si>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>02.0.00.00000</t>
  </si>
  <si>
    <t xml:space="preserve">Подпрограмма "Организация и обеспечение уличного освещения на территории Васильевского сельского поселения" </t>
  </si>
  <si>
    <t>02.1.00.00000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</si>
  <si>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</si>
  <si>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</si>
  <si>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</si>
  <si>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</si>
  <si>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 xml:space="preserve">Подпрограмма "Благоустройство и озеленение территории  Васильевского сельского поселения"  </t>
  </si>
  <si>
    <t>02.2.00.00000</t>
  </si>
  <si>
    <t>Основное направление "Мероприятия по благоустройству и озеленению населенных пунктов"</t>
  </si>
  <si>
    <t>02.2.01.00000</t>
  </si>
  <si>
    <t>Обеспечение мероприятий по благоустройству и озеленению</t>
  </si>
  <si>
    <t>02.2.01.00030</t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</si>
  <si>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</si>
  <si>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t>02.2.01.00070</t>
  </si>
  <si>
    <t>Подпрограмма "Организация ритуальных услуг и содержание мест захоронения"</t>
  </si>
  <si>
    <t>02.3.00.00000</t>
  </si>
  <si>
    <t>Основное направление "Организация ритуальных услуг и содержание мест захоронения"</t>
  </si>
  <si>
    <t>02.3.01.00000</t>
  </si>
  <si>
    <t>Обеспечение мероприятий по организации ритуальных услуг и содержанию мест захоронения</t>
  </si>
  <si>
    <t>02.3.01.10010</t>
  </si>
  <si>
    <t>Закупка товаров, работ и услуг для государственных (муниципальных) нужд</t>
  </si>
  <si>
    <t>Подпрограмма "Содержание и ремонт питьевых колодцев"</t>
  </si>
  <si>
    <t>02.4.00.00000</t>
  </si>
  <si>
    <t>Основное направление "Содержание и ремонт питьевых колодцев"</t>
  </si>
  <si>
    <t>02.4.01.00000</t>
  </si>
  <si>
    <t>Обеспечение мероприятий по организации  содержанию и ремонту питьевых колодев</t>
  </si>
  <si>
    <t>02.4.01.10030</t>
  </si>
  <si>
    <t>Подпрограмма "Благоустройство территории в рамках поддержки местных инициатив"</t>
  </si>
  <si>
    <t>02.5.00.00000</t>
  </si>
  <si>
    <t>Основное направление "Благоустройство территорий в рамках поддержки местных инициатив"</t>
  </si>
  <si>
    <t>02.5.F2.00000</t>
  </si>
  <si>
    <t>02.5.F2S5100</t>
  </si>
  <si>
    <t xml:space="preserve">Муниципальная программа "Управление имуществом Васильевского сельского поселения" </t>
  </si>
  <si>
    <t>03.0.00.00000</t>
  </si>
  <si>
    <t>Основное направление Содержание и оформление имущества</t>
  </si>
  <si>
    <t>03.1.01.00000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</si>
  <si>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</si>
  <si>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</si>
  <si>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</si>
  <si>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04.0.00.00000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</si>
  <si>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</si>
  <si>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04.1.00.00000</t>
  </si>
  <si>
    <t>Основное направление "Обеспечение деятельности, сохранения и развития культуры"</t>
  </si>
  <si>
    <t>04.1.01.00000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</si>
  <si>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</si>
  <si>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</si>
  <si>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</si>
  <si>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</si>
  <si>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</si>
  <si>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04.1.01.S0340</t>
  </si>
  <si>
    <t>Обеспечение мероприятий в сфере культуры</t>
  </si>
  <si>
    <t>04.1.01.00050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</si>
  <si>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</si>
  <si>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04.1.01.L4670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</si>
  <si>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</si>
  <si>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04.2.00.00000</t>
  </si>
  <si>
    <t>Основное направление "Развитие физической культуры и спорта на территории Васильевского сельского поселения"</t>
  </si>
  <si>
    <t>04.2.01.00000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</si>
  <si>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</si>
  <si>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</si>
  <si>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</si>
  <si>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05.1.01.00040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</si>
  <si>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</si>
  <si>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</si>
  <si>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</si>
  <si>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</si>
  <si>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Муниципальная программа "Развитие муниципального направления"</t>
  </si>
  <si>
    <t>06.0.00.00000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</si>
  <si>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</si>
  <si>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06.1.00.00000</t>
  </si>
  <si>
    <t>Основное направление "Обеспечение деятельности и функций администрации Васильевского сельского поселения"</t>
  </si>
  <si>
    <t>06.1.01.00000</t>
  </si>
  <si>
    <t>Обеспечение функций органов местного самоуправления Васильевского сельского поселения</t>
  </si>
  <si>
    <t>06.1.01.00090</t>
  </si>
  <si>
    <t>Обеспечение деятельности и функций Главы поселения</t>
  </si>
  <si>
    <t>06.1.01.000160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</si>
  <si>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</si>
  <si>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</si>
  <si>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</si>
  <si>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06.2.00.00000</t>
  </si>
  <si>
    <t>Основное направление "Развитие муниципальной службы в Васильевском сельском поселении"</t>
  </si>
  <si>
    <t>06.2.01.00000</t>
  </si>
  <si>
    <t>Обеспечение функций органов местного самоуправления</t>
  </si>
  <si>
    <t>06.2.01.00140</t>
  </si>
  <si>
    <t>Муниципальная программа "Дорожная деятельность и безопасность дорожного движения"</t>
  </si>
  <si>
    <t>07.0.00.00000</t>
  </si>
  <si>
    <t>Подпрограмма "Содержание и ремонт дорог"</t>
  </si>
  <si>
    <t>07.1.00.00000</t>
  </si>
  <si>
    <t>Обеспечение мероприятий по организации  содержанию и ремонту дорог</t>
  </si>
  <si>
    <t>07.1.01.10020</t>
  </si>
  <si>
    <t>Непрограмное направление деятельности Васильевского сельского поселения</t>
  </si>
  <si>
    <t>30.0.00.00000</t>
  </si>
  <si>
    <t>Иные непрограмные мероприятия</t>
  </si>
  <si>
    <t>30.9.00.00000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</si>
  <si>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</si>
  <si>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30.9.00.00110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</si>
  <si>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</si>
  <si>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t>30.9.00.00150</t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</si>
  <si>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</si>
  <si>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</si>
  <si>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</si>
  <si>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</si>
  <si>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30.9.00.00170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</si>
  <si>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</si>
  <si>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>30.9.00.00180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</si>
  <si>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</si>
  <si>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30.9.00.00190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</si>
  <si>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</si>
  <si>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</si>
  <si>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</si>
  <si>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</si>
  <si>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31.9.00.51180</t>
  </si>
  <si>
    <t>Итого</t>
  </si>
  <si>
    <t>Исполнение, %</t>
  </si>
  <si>
    <t>-</t>
  </si>
  <si>
    <t>к Решению  Совета</t>
  </si>
  <si>
    <t>Васильевского сельского поселения</t>
  </si>
  <si>
    <t>Главный распоря- дитель</t>
  </si>
  <si>
    <t>Раздел</t>
  </si>
  <si>
    <t>Целевая статья</t>
  </si>
  <si>
    <t>Администрация Васильевского сельского поселения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</si>
  <si>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</si>
  <si>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</si>
  <si>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</si>
  <si>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0104</t>
  </si>
  <si>
    <t>0102</t>
  </si>
  <si>
    <t>0111</t>
  </si>
  <si>
    <t xml:space="preserve">Обеспечение функций органов местного самоуправления Васильевского сельского поселения </t>
  </si>
  <si>
    <t>0113</t>
  </si>
  <si>
    <t>Обеспечение функций органов местного самоуправления Васильевского сельского поселения (Закупка товаров, работ и услуг для государственных (муниципальных) нужд)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</si>
  <si>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</si>
  <si>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</si>
  <si>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</si>
  <si>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</si>
  <si>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</si>
  <si>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</si>
  <si>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</si>
  <si>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</si>
  <si>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</si>
  <si>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</si>
  <si>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</si>
  <si>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</si>
  <si>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</si>
  <si>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</si>
  <si>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Обеспечение мероприятий по организации содержания и ремонту дорог</t>
  </si>
  <si>
    <t>Жилищно- коммунальное хозяйство</t>
  </si>
  <si>
    <t>0500</t>
  </si>
  <si>
    <t>Благоустройство</t>
  </si>
  <si>
    <t>0503</t>
  </si>
  <si>
    <t>Обеспечение мероприятий по благоустройству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</si>
  <si>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</si>
  <si>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</si>
  <si>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</si>
  <si>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</si>
  <si>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02.5.F2.S5100</t>
  </si>
  <si>
    <t xml:space="preserve">Осуществление полномочий по содержанию и оформлению имущества </t>
  </si>
  <si>
    <t>Культура, кинематография</t>
  </si>
  <si>
    <t>0800</t>
  </si>
  <si>
    <t>Культура</t>
  </si>
  <si>
    <t>0801</t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</si>
  <si>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</si>
  <si>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 (Закупка товаров, работ и услуг для государственных (муниципальных) нужд)</t>
  </si>
  <si>
    <t>Обеспечение деятельности казенных учреждений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</si>
  <si>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</si>
  <si>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</si>
  <si>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</si>
  <si>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</si>
  <si>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</si>
  <si>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</si>
  <si>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Массовый спорт</t>
  </si>
  <si>
    <t>1102</t>
  </si>
  <si>
    <t>Исполнено (%)</t>
  </si>
  <si>
    <t xml:space="preserve">                                                                                                                                                                к решению Совета Васильевского сельского поселения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</si>
  <si>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</si>
  <si>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</si>
  <si>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</si>
  <si>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</si>
  <si>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</si>
  <si>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</si>
  <si>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</si>
  <si>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</si>
  <si>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</si>
  <si>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</si>
  <si>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</si>
  <si>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</si>
  <si>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</si>
  <si>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</si>
  <si>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ВСЕГО</t>
  </si>
  <si>
    <t>Исполнение(%)</t>
  </si>
  <si>
    <t>Приложение 3</t>
  </si>
  <si>
    <t>Приложение 2</t>
  </si>
  <si>
    <t>к решению Совета Васильевского сельского поселения</t>
  </si>
  <si>
    <t xml:space="preserve">Наименование главного администратора источников    внутреннего финансирования  дефицита и кода классификации источников  внутреннего финансирования дефицитов бюджетов         </t>
  </si>
  <si>
    <t>источников внутреннего финансирования дефицитов бюджетов</t>
  </si>
  <si>
    <t>Администрация Васильевского сельского поселения Шуйского муниципального района Ивановской области</t>
  </si>
  <si>
    <t>90 00 00 00 00 0000 000</t>
  </si>
  <si>
    <t>Источники финансирования дефицита бюджетов - всего</t>
  </si>
  <si>
    <t>01 05 00 00 00 0000 000</t>
  </si>
  <si>
    <t>Изменение остатков средств</t>
  </si>
  <si>
    <t>01 05 02 00 00 0000 500</t>
  </si>
  <si>
    <t>Увеличение остатков средств бюджетов</t>
  </si>
  <si>
    <t>01 05 02 01 00 0000 510</t>
  </si>
  <si>
    <t>Увеличение прочих остатков средств бюджетов</t>
  </si>
  <si>
    <t>01 05 02 01 10 0000 510</t>
  </si>
  <si>
    <t xml:space="preserve">Увеличение прочих остатков денежных средств бюджетов </t>
  </si>
  <si>
    <t>01 05 02 01 11 0000 510</t>
  </si>
  <si>
    <t>Увеличение прочих остатков денежных средств бюджетов сельских поселений</t>
  </si>
  <si>
    <t>01 05 02 00 00 0000 600</t>
  </si>
  <si>
    <t>Уменьшение остатков средств бюджетов</t>
  </si>
  <si>
    <t>01 05 02 01 00 0000 610</t>
  </si>
  <si>
    <t>Уменьшение прочих остатков средств бюджетов</t>
  </si>
  <si>
    <t>01 05 02 01 10 0000 610</t>
  </si>
  <si>
    <t xml:space="preserve">Уменьшение прочих остатков денежных средств бюджетов </t>
  </si>
  <si>
    <t>01 05 02 01 11 0000 610</t>
  </si>
  <si>
    <t>Уменьшение прочих остатков денежных средств бюджетов сельских поселений</t>
  </si>
  <si>
    <t>Утверджено бюджетных назначений</t>
  </si>
  <si>
    <t>исполнено(%)</t>
  </si>
  <si>
    <r>
      <t>П</t>
    </r>
    <r>
      <rPr>
        <b/>
        <sz val="10"/>
        <rFont val="Times New Roman"/>
        <family val="1"/>
        <charset val="204"/>
      </rPr>
      <t>риложение 5</t>
    </r>
  </si>
  <si>
    <t>муниципальных внутренних заимствований</t>
  </si>
  <si>
    <t>Вид долгового обязательства</t>
  </si>
  <si>
    <t>Муниципальные займы Васильевского сельского поселения, осуществляемые путем выпуска ценных бумаг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</si>
  <si>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</si>
  <si>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</si>
  <si>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</si>
  <si>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</si>
  <si>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</si>
  <si>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</si>
  <si>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Отчет по программе</t>
  </si>
  <si>
    <t>Утверждено</t>
  </si>
  <si>
    <t>к решению Совета сельского поселения</t>
  </si>
  <si>
    <t>№ п/п</t>
  </si>
  <si>
    <t>Цель гарантирования</t>
  </si>
  <si>
    <t>Наименование принципала</t>
  </si>
  <si>
    <t>Сумма гарантирования,  рублей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</si>
  <si>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</si>
  <si>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</si>
  <si>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</si>
  <si>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1.2. Общий объем бюджетных ассигнований, предусмотренных на исполнение муниципальных гарантий Васильевского сельского поселения по возможным гарантийным случаям, в 2021 году и на плановый период 2022 и 2023 годы.</t>
  </si>
  <si>
    <t>Исполнение  муниципальных гарантий Васильевсого сельского поселения</t>
  </si>
  <si>
    <t xml:space="preserve">Объем бюджетных ассигнований на исполнение гарантий по возможным гарантийным случаям по годам, рублей </t>
  </si>
  <si>
    <t>За счет источников внутреннего финансирования дефицита местного бюджета</t>
  </si>
  <si>
    <t>% исполнения</t>
  </si>
  <si>
    <t>Приложение 7</t>
  </si>
  <si>
    <t xml:space="preserve">Приложение 6 к Решению Совета Васильевского сельского поселения  </t>
  </si>
  <si>
    <r>
      <rPr>
        <sz val="9"/>
        <color theme="1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</si>
  <si>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 (З</t>
    </r>
    <r>
      <rPr>
        <i/>
        <sz val="10"/>
        <rFont val="Times New Roman"/>
        <family val="1"/>
        <charset val="204"/>
      </rPr>
      <t>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</si>
  <si>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Times New Roman"/>
        <family val="1"/>
        <charset val="204"/>
      </rPr>
      <t>(Бюджетные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</si>
  <si>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Times New Roman"/>
        <family val="1"/>
        <charset val="204"/>
      </rPr>
      <t xml:space="preserve"> (Иные бюджетные асигнования)</t>
    </r>
  </si>
  <si>
    <r>
      <rPr>
        <sz val="9"/>
        <color theme="1"/>
        <rFont val="Times New Roman"/>
        <family val="1"/>
        <charset val="204"/>
      </rPr>
      <t>Обеспечение деятельности и функций Главы поселения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</si>
  <si>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функций органов местного самоуправления Васильевского сельского поселения (резервный фонд)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</si>
  <si>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</si>
  <si>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(Членские взносы в Ассоциацию)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</si>
  <si>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(Диспансеризация муниципальных служащих) 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</si>
  <si>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(Информационно-программное обеспечение)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</si>
  <si>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</si>
  <si>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Times New Roman"/>
        <family val="1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</si>
  <si>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 xml:space="preserve">Проведение мероприятий в области пожарной безопасности 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нужд0</t>
    </r>
  </si>
  <si>
    <r>
      <rPr>
        <sz val="9"/>
        <color theme="1"/>
        <rFont val="Times New Roman"/>
        <family val="1"/>
        <charset val="204"/>
      </rPr>
      <t>Обеспечение мероприятий по организации содержания и ремонту дорог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</si>
  <si>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Обеспечение уличного освещения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</si>
  <si>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по благоустройству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</si>
  <si>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Обеспечение мероприятий по организации ритуальных услуг и содержание мест захоронения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</si>
  <si>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Обеспечение мероприятий по содержанию и ремонту питьевых колодцев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</si>
  <si>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>Осуществление полномочий по содержанию и оформлению имущества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</si>
  <si>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Обеспечение мероприятий в области энергосбережения и повышения энергетической эффективности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</si>
  <si>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</si>
  <si>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</si>
  <si>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  <r>
      <rPr>
        <sz val="9"/>
        <color theme="1"/>
        <rFont val="Times New Roman"/>
        <family val="1"/>
        <charset val="204"/>
      </rPr>
      <t>)</t>
    </r>
  </si>
  <si>
    <r>
      <t xml:space="preserve">Обеспечение деятельности казенных учреждений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</si>
  <si>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 xml:space="preserve">Обеспечение деятельности казенных учреждений </t>
    </r>
    <r>
      <rPr>
        <i/>
        <sz val="10"/>
        <rFont val="Times New Roman"/>
        <family val="1"/>
        <charset val="204"/>
      </rPr>
      <t>(Иные бюджетные асигнования)</t>
    </r>
  </si>
  <si>
    <r>
  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</t>
    </r>
    <r>
      <rPr>
        <i/>
        <sz val="10"/>
        <rFont val="Times New Roman"/>
        <family val="1"/>
        <charset val="204"/>
      </rPr>
      <t>(Социальное обеспечение и иные выплаты населению)</t>
    </r>
  </si>
  <si>
    <r>
      <t xml:space="preserve">Обеспечение содержания и приобретения спортивных площадок </t>
    </r>
    <r>
      <rPr>
        <i/>
        <sz val="10"/>
        <rFont val="Times New Roman"/>
        <family val="1"/>
        <charset val="204"/>
      </rPr>
      <t xml:space="preserve">(Закупка товаров, работ и </t>
    </r>
    <r>
      <rPr>
        <sz val="9"/>
        <color theme="1"/>
        <rFont val="Times New Roman"/>
        <family val="1"/>
        <charset val="204"/>
      </rPr>
      <t>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</si>
  <si>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Проведение мероприятий в области пожарной безопасности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</si>
  <si>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Обеспечение мероприятий по благоустройству и озеленению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</si>
  <si>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Обеспечение беспрепятственного передвижения по территории Васильевского сельского поселения инвалидов и других маломобильных групп населения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</si>
  <si>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по организации  содержанию и ремонту питьевых колодцев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</si>
  <si>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Осуществление полномочий по содержанию и оформлению имущества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</si>
  <si>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</si>
  <si>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</si>
  <si>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</si>
  <si>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Times New Roman"/>
        <family val="1"/>
        <charset val="204"/>
      </rPr>
      <t>Обеспечение мероприятий в сфере культуры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</si>
  <si>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в сфере культуры (</t>
    </r>
    <r>
      <rPr>
        <i/>
        <sz val="10"/>
        <rFont val="Times New Roman"/>
        <family val="1"/>
        <charset val="204"/>
      </rPr>
      <t>Уплата иных платежей)</t>
    </r>
  </si>
  <si>
    <r>
      <rPr>
        <sz val="10"/>
        <rFont val="Times New Roman"/>
        <family val="1"/>
        <charset val="204"/>
      </rPr>
      <t>Обеспечение содержания и приобретения спортивных площадок(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</si>
  <si>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</si>
  <si>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</si>
  <si>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Times New Roman"/>
        <family val="1"/>
        <charset val="204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</si>
  <si>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Times New Roman"/>
        <family val="1"/>
        <charset val="204"/>
      </rPr>
      <t>Иные бюджетные асигнования)</t>
    </r>
  </si>
  <si>
    <r>
      <t>Обеспечение функций органов местного самоуправления Васильевского сельского поселения (резервный фонд)</t>
    </r>
    <r>
      <rPr>
        <i/>
        <sz val="10"/>
        <rFont val="Times New Roman"/>
        <family val="1"/>
        <charset val="204"/>
      </rPr>
      <t xml:space="preserve"> (Иные бюджетные асигнования)</t>
    </r>
  </si>
  <si>
    <r>
      <rPr>
        <sz val="10"/>
        <rFont val="Times New Roman"/>
        <family val="1"/>
        <charset val="204"/>
      </rPr>
      <t>Обеспечение мероприятий по организации  содержанию и ремонту дорог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</si>
  <si>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Times New Roman"/>
        <family val="1"/>
        <charset val="204"/>
      </rPr>
      <t>Социальное обеспечение и иные выплаты населению)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</si>
  <si>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</si>
  <si>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Times New Roman"/>
        <family val="1"/>
        <charset val="204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</si>
  <si>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</si>
  <si>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</si>
  <si>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t xml:space="preserve">Приложение №1    к Решени Совета  Васильевского сельского поселения </t>
  </si>
  <si>
    <t>Исполнение по доходам бюджета Васильевского сельского поселения по кодам вида доходов, подвидов доходов, классификации за 2022 год</t>
  </si>
  <si>
    <t>11400000000000430</t>
  </si>
  <si>
    <t>11406000000000430</t>
  </si>
  <si>
    <t>ДОХОДЫ ОТ ПРОДАЖИ МАТЕРИАЛЬНЫХ И НЕМАТЕРИАЛЬНЫХ АКТИВОВ</t>
  </si>
  <si>
    <t>11100000000000000</t>
  </si>
  <si>
    <t>11105000000000120</t>
  </si>
  <si>
    <t>ДОХОДЫ ОТ ИСПОЛЬЗОВАНИЯ ИМУЩЕСТВА.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</si>
  <si>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</si>
  <si>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</si>
  <si>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</si>
  <si>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11406020000000430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</si>
  <si>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</si>
  <si>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11406025100000430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</si>
  <si>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</si>
  <si>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</si>
  <si>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Ведомственная структура расходов бюджета Васильевского сельского поселения               за 2022 год </t>
  </si>
  <si>
    <t>от__________2023 г №_1___</t>
  </si>
  <si>
    <t xml:space="preserve"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</t>
  </si>
  <si>
    <t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</t>
  </si>
  <si>
    <t>33.0.00.00011</t>
  </si>
  <si>
    <t>0106</t>
  </si>
  <si>
    <t>33.0.00.00012</t>
  </si>
  <si>
    <t xml:space="preserve">Мероприятия по благоустройству в рамках поддержки  местных инициатив </t>
  </si>
  <si>
    <t>Мероприятия по благоустройству в рамках поддержки  местных инициатив (Закупка товаров, работ и услуг для государственных (муниципальных) нужд</t>
  </si>
  <si>
    <t>33.9.00.00012</t>
  </si>
  <si>
    <t>33.9.00.00011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</si>
  <si>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()</t>
  </si>
  <si>
    <t>33.9.00.00000</t>
  </si>
  <si>
    <t xml:space="preserve">2022 год </t>
  </si>
  <si>
    <t xml:space="preserve">                   Расходы  по разделам и подразделам классификации расходов бюджета за 2022 год </t>
  </si>
  <si>
    <t xml:space="preserve">Утверждено 2022 год (руб </t>
  </si>
  <si>
    <t>Исполнено 2022 г (руб).</t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</si>
  <si>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</si>
  <si>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Исполнение по источникам  финансирования дефицита бюджета Васильевского сельского поселения по кодам классификации источников финансирования дефицита бюджета за 2022 год</t>
  </si>
  <si>
    <t>2022 год</t>
  </si>
  <si>
    <t xml:space="preserve">на 2022 год </t>
  </si>
  <si>
    <t xml:space="preserve">Отчет по программе муниципальных гарантий Васильевского сельского поселения в валюте Российской  Федерации на 2022 год </t>
  </si>
  <si>
    <t>1.1. Перечень подлежащих предоставлению муниципальных гарантий Васильевского сельского поселения в 2022 году и на  плановый период 2023 и 2024 годов.</t>
  </si>
  <si>
    <t>Предоставление гарантий в  2022 годах не предусмотрено</t>
  </si>
  <si>
    <t>Иные межбюджетные трансферты из бюджета Васильевского сельского поселения на исполнение переданных полномочий по контроляю заисполнением бюджета поселения</t>
  </si>
  <si>
    <t>от ________.2023 г №1</t>
  </si>
  <si>
    <t>от _________2023 г  № 1</t>
  </si>
  <si>
    <t>от_________.2023 г  № 1</t>
  </si>
  <si>
    <t>от _________.2023 г.  №_1____</t>
  </si>
  <si>
    <t>от __________.2023 №1</t>
  </si>
  <si>
    <t>Отчет об исполнении    по целевым статьям (муниципальным программам Васильевского сельского поселения и не включенным в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 группам видов расходов классификации расходов  местного бюджета на 2022год</t>
  </si>
  <si>
    <t xml:space="preserve"> от __________2023г № 1</t>
  </si>
  <si>
    <t>Утверждено      2022 год</t>
  </si>
  <si>
    <t xml:space="preserve">Исполнено   2022 год </t>
  </si>
  <si>
    <t>Утверждено                 2022 год                    (руб.)</t>
  </si>
  <si>
    <t>Исполнено                                      2022 год                   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</si>
</sst>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.00_ ;\-#,##0.00"/>
  </numFmts>
  <fonts count="24" x14ac:knownFonts="1"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3" fillId="0" borderId="1">
      <alignment horizontal="center" vertical="top" wrapText="1"/>
    </xf>
    <xf numFmtId="49" fontId="23" fillId="0" borderId="1">
      <alignment horizontal="center" vertical="top" wrapText="1"/>
    </xf>
    <xf numFmtId="0" fontId="23" fillId="0" borderId="1">
      <alignment horizontal="center" vertical="center"/>
    </xf>
    <xf numFmtId="0" fontId="23" fillId="0" borderId="28">
      <alignment horizontal="center" vertical="center"/>
    </xf>
    <xf numFmtId="0" fontId="23" fillId="0" borderId="28">
      <alignment horizontal="center" vertical="center" shrinkToFit="1"/>
    </xf>
    <xf numFmtId="49" fontId="23" fillId="0" borderId="28">
      <alignment horizontal="center" vertical="center" shrinkToFit="1"/>
    </xf>
    <xf numFmtId="0" fontId="23" fillId="0" borderId="29">
      <alignment horizontal="left" wrapText="1"/>
    </xf>
    <xf numFmtId="0" fontId="23" fillId="0" borderId="30">
      <alignment horizontal="center" shrinkToFit="1"/>
    </xf>
    <xf numFmtId="49" fontId="23" fillId="0" borderId="31">
      <alignment horizontal="center"/>
    </xf>
    <xf numFmtId="4" fontId="23" fillId="0" borderId="31">
      <alignment horizontal="right" shrinkToFit="1"/>
    </xf>
    <xf numFmtId="4" fontId="23" fillId="0" borderId="32">
      <alignment horizontal="right" shrinkToFit="1"/>
    </xf>
    <xf numFmtId="0" fontId="23" fillId="0" borderId="33">
      <alignment horizontal="left" wrapText="1"/>
    </xf>
    <xf numFmtId="0" fontId="23" fillId="0" borderId="34">
      <alignment horizontal="center" shrinkToFit="1"/>
    </xf>
    <xf numFmtId="49" fontId="23" fillId="0" borderId="35">
      <alignment horizontal="center"/>
    </xf>
    <xf numFmtId="165" fontId="23" fillId="0" borderId="35">
      <alignment horizontal="right" shrinkToFit="1"/>
    </xf>
    <xf numFmtId="165" fontId="23" fillId="0" borderId="36">
      <alignment horizontal="right" shrinkToFit="1"/>
    </xf>
    <xf numFmtId="0" fontId="23" fillId="0" borderId="37">
      <alignment horizontal="left" wrapText="1"/>
    </xf>
    <xf numFmtId="49" fontId="23" fillId="0" borderId="38">
      <alignment horizontal="center" wrapText="1"/>
    </xf>
    <xf numFmtId="49" fontId="23" fillId="0" borderId="39">
      <alignment horizontal="center" wrapText="1"/>
    </xf>
    <xf numFmtId="4" fontId="23" fillId="0" borderId="39">
      <alignment horizontal="right" wrapText="1"/>
    </xf>
    <xf numFmtId="4" fontId="23" fillId="0" borderId="40">
      <alignment horizontal="right" wrapText="1"/>
    </xf>
    <xf numFmtId="0" fontId="23" fillId="0" borderId="41">
      <alignment horizontal="left" wrapText="1"/>
    </xf>
    <xf numFmtId="49" fontId="23" fillId="0" borderId="42">
      <alignment horizontal="center" shrinkToFit="1"/>
    </xf>
    <xf numFmtId="49" fontId="23" fillId="0" borderId="43">
      <alignment horizontal="center"/>
    </xf>
    <xf numFmtId="4" fontId="23" fillId="0" borderId="43">
      <alignment horizontal="right" shrinkToFit="1"/>
    </xf>
    <xf numFmtId="49" fontId="23" fillId="0" borderId="44">
      <alignment horizontal="center"/>
    </xf>
  </cellStyleXfs>
  <cellXfs count="219">
    <xf numFmtId="0" fontId="0" fillId="0" borderId="0" xfId="0"/>
    <xf numFmtId="0" fontId="0" fillId="0" borderId="0" xfId="0"/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0" fontId="0" fillId="0" borderId="0" xfId="0"/>
    <xf numFmtId="0" fontId="6" fillId="4" borderId="0" xfId="0" applyFont="1" applyFill="1"/>
    <xf numFmtId="0" fontId="8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164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164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4" fillId="0" borderId="0" xfId="2">
      <alignment vertical="center"/>
    </xf>
    <xf numFmtId="0" fontId="5" fillId="0" borderId="0" xfId="2" applyFont="1" applyAlignment="1">
      <alignment horizontal="right" vertical="center"/>
    </xf>
    <xf numFmtId="0" fontId="12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top" wrapText="1"/>
    </xf>
    <xf numFmtId="0" fontId="15" fillId="0" borderId="2" xfId="2" applyFont="1" applyBorder="1" applyAlignment="1">
      <alignment horizontal="justify" vertical="top" wrapText="1"/>
    </xf>
    <xf numFmtId="0" fontId="16" fillId="0" borderId="2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justify" vertical="top" wrapText="1"/>
    </xf>
    <xf numFmtId="4" fontId="13" fillId="0" borderId="2" xfId="2" applyNumberFormat="1" applyFont="1" applyBorder="1" applyAlignment="1">
      <alignment horizontal="center" vertical="top" wrapText="1"/>
    </xf>
    <xf numFmtId="164" fontId="13" fillId="0" borderId="2" xfId="2" applyNumberFormat="1" applyFont="1" applyBorder="1" applyAlignment="1">
      <alignment horizontal="center" vertical="top" wrapText="1"/>
    </xf>
    <xf numFmtId="0" fontId="12" fillId="0" borderId="17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9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Fill="1"/>
    <xf numFmtId="49" fontId="19" fillId="5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8" fillId="5" borderId="1" xfId="0" applyNumberFormat="1" applyFont="1" applyFill="1" applyBorder="1" applyAlignment="1">
      <alignment horizontal="left" wrapText="1"/>
    </xf>
    <xf numFmtId="4" fontId="20" fillId="5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 wrapText="1"/>
    </xf>
    <xf numFmtId="0" fontId="14" fillId="4" borderId="2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43" fontId="14" fillId="4" borderId="2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43" fontId="14" fillId="0" borderId="2" xfId="1" applyNumberFormat="1" applyFont="1" applyBorder="1"/>
    <xf numFmtId="0" fontId="8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43" fontId="8" fillId="0" borderId="2" xfId="1" applyNumberFormat="1" applyFont="1" applyBorder="1"/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/>
    </xf>
    <xf numFmtId="43" fontId="5" fillId="0" borderId="2" xfId="1" applyNumberFormat="1" applyFont="1" applyBorder="1"/>
    <xf numFmtId="0" fontId="5" fillId="0" borderId="0" xfId="0" applyFont="1" applyAlignment="1">
      <alignment vertical="top" wrapText="1" readingOrder="1"/>
    </xf>
    <xf numFmtId="49" fontId="8" fillId="0" borderId="2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49" fontId="14" fillId="4" borderId="2" xfId="0" applyNumberFormat="1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center"/>
    </xf>
    <xf numFmtId="43" fontId="14" fillId="4" borderId="2" xfId="1" applyNumberFormat="1" applyFont="1" applyFill="1" applyBorder="1"/>
    <xf numFmtId="0" fontId="8" fillId="0" borderId="2" xfId="0" applyFont="1" applyBorder="1" applyAlignment="1">
      <alignment wrapText="1"/>
    </xf>
    <xf numFmtId="43" fontId="8" fillId="0" borderId="2" xfId="1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49" fontId="5" fillId="0" borderId="3" xfId="0" applyNumberFormat="1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/>
    </xf>
    <xf numFmtId="0" fontId="7" fillId="3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wrapText="1"/>
    </xf>
    <xf numFmtId="43" fontId="8" fillId="5" borderId="2" xfId="1" applyNumberFormat="1" applyFont="1" applyFill="1" applyBorder="1"/>
    <xf numFmtId="0" fontId="8" fillId="3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wrapText="1"/>
    </xf>
    <xf numFmtId="43" fontId="22" fillId="0" borderId="2" xfId="1" applyNumberFormat="1" applyFont="1" applyBorder="1"/>
    <xf numFmtId="0" fontId="14" fillId="4" borderId="2" xfId="0" applyNumberFormat="1" applyFont="1" applyFill="1" applyBorder="1" applyAlignment="1">
      <alignment horizontal="left" vertical="center" wrapText="1"/>
    </xf>
    <xf numFmtId="49" fontId="22" fillId="4" borderId="2" xfId="0" applyNumberFormat="1" applyFont="1" applyFill="1" applyBorder="1" applyAlignment="1">
      <alignment horizontal="center" wrapText="1"/>
    </xf>
    <xf numFmtId="43" fontId="22" fillId="4" borderId="2" xfId="1" applyNumberFormat="1" applyFont="1" applyFill="1" applyBorder="1"/>
    <xf numFmtId="43" fontId="14" fillId="5" borderId="2" xfId="1" applyNumberFormat="1" applyFont="1" applyFill="1" applyBorder="1"/>
    <xf numFmtId="43" fontId="7" fillId="0" borderId="2" xfId="1" applyNumberFormat="1" applyFont="1" applyBorder="1"/>
    <xf numFmtId="0" fontId="5" fillId="4" borderId="3" xfId="0" applyFont="1" applyFill="1" applyBorder="1" applyAlignment="1">
      <alignment wrapText="1"/>
    </xf>
    <xf numFmtId="49" fontId="5" fillId="4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center" wrapText="1"/>
    </xf>
    <xf numFmtId="43" fontId="8" fillId="4" borderId="2" xfId="1" applyNumberFormat="1" applyFont="1" applyFill="1" applyBorder="1"/>
    <xf numFmtId="0" fontId="8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center" wrapText="1"/>
    </xf>
    <xf numFmtId="49" fontId="8" fillId="5" borderId="2" xfId="0" applyNumberFormat="1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43" fontId="22" fillId="5" borderId="2" xfId="1" applyNumberFormat="1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3" fontId="8" fillId="0" borderId="2" xfId="1" applyNumberFormat="1" applyFont="1" applyBorder="1" applyAlignment="1">
      <alignment horizontal="center" wrapText="1"/>
    </xf>
    <xf numFmtId="0" fontId="14" fillId="0" borderId="2" xfId="0" applyFont="1" applyBorder="1" applyAlignment="1"/>
    <xf numFmtId="0" fontId="8" fillId="0" borderId="2" xfId="0" applyFont="1" applyBorder="1"/>
    <xf numFmtId="43" fontId="14" fillId="0" borderId="2" xfId="0" applyNumberFormat="1" applyFont="1" applyBorder="1" applyAlignment="1">
      <alignment horizontal="center"/>
    </xf>
    <xf numFmtId="0" fontId="14" fillId="6" borderId="2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43" fontId="14" fillId="6" borderId="2" xfId="1" applyNumberFormat="1" applyFont="1" applyFill="1" applyBorder="1"/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8" fillId="2" borderId="2" xfId="1" applyNumberFormat="1" applyFont="1" applyFill="1" applyBorder="1"/>
    <xf numFmtId="0" fontId="22" fillId="0" borderId="2" xfId="0" applyFont="1" applyBorder="1" applyAlignment="1">
      <alignment horizontal="left" wrapText="1"/>
    </xf>
    <xf numFmtId="0" fontId="22" fillId="6" borderId="2" xfId="0" applyNumberFormat="1" applyFont="1" applyFill="1" applyBorder="1" applyAlignment="1">
      <alignment horizontal="left" vertical="center" wrapText="1"/>
    </xf>
    <xf numFmtId="43" fontId="22" fillId="6" borderId="2" xfId="1" applyNumberFormat="1" applyFont="1" applyFill="1" applyBorder="1"/>
    <xf numFmtId="0" fontId="8" fillId="4" borderId="2" xfId="0" applyFont="1" applyFill="1" applyBorder="1" applyAlignment="1">
      <alignment horizontal="left" wrapText="1"/>
    </xf>
    <xf numFmtId="43" fontId="5" fillId="4" borderId="2" xfId="1" applyNumberFormat="1" applyFont="1" applyFill="1" applyBorder="1"/>
    <xf numFmtId="0" fontId="14" fillId="6" borderId="2" xfId="0" applyFont="1" applyFill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2" fillId="0" borderId="2" xfId="0" applyFont="1" applyBorder="1" applyAlignment="1">
      <alignment wrapText="1"/>
    </xf>
    <xf numFmtId="0" fontId="22" fillId="6" borderId="2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wrapText="1"/>
    </xf>
    <xf numFmtId="43" fontId="14" fillId="4" borderId="2" xfId="1" applyNumberFormat="1" applyFont="1" applyFill="1" applyBorder="1" applyAlignment="1">
      <alignment wrapText="1"/>
    </xf>
    <xf numFmtId="0" fontId="5" fillId="0" borderId="2" xfId="0" applyFont="1" applyBorder="1" applyAlignment="1">
      <alignment vertical="top" wrapText="1" readingOrder="1"/>
    </xf>
    <xf numFmtId="0" fontId="14" fillId="0" borderId="2" xfId="0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2" xfId="3" applyFont="1" applyBorder="1" applyAlignment="1">
      <alignment horizontal="left" vertical="center" wrapText="1"/>
    </xf>
    <xf numFmtId="0" fontId="14" fillId="4" borderId="2" xfId="0" applyFont="1" applyFill="1" applyBorder="1" applyAlignment="1"/>
    <xf numFmtId="0" fontId="8" fillId="4" borderId="5" xfId="0" applyFont="1" applyFill="1" applyBorder="1" applyAlignment="1"/>
    <xf numFmtId="0" fontId="8" fillId="4" borderId="2" xfId="0" applyFont="1" applyFill="1" applyBorder="1" applyAlignment="1"/>
    <xf numFmtId="43" fontId="14" fillId="4" borderId="2" xfId="1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8" fillId="0" borderId="0" xfId="0" applyFont="1"/>
    <xf numFmtId="0" fontId="6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 wrapText="1"/>
    </xf>
    <xf numFmtId="0" fontId="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3" fillId="0" borderId="18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</cellXfs>
  <cellStyles count="30">
    <cellStyle name="xl26" xfId="4"/>
    <cellStyle name="xl27" xfId="6"/>
    <cellStyle name="xl28" xfId="10"/>
    <cellStyle name="xl29" xfId="15"/>
    <cellStyle name="xl34" xfId="7"/>
    <cellStyle name="xl39" xfId="12"/>
    <cellStyle name="xl40" xfId="17"/>
    <cellStyle name="xl46" xfId="5"/>
    <cellStyle name="xl48" xfId="13"/>
    <cellStyle name="xl70" xfId="20"/>
    <cellStyle name="xl71" xfId="25"/>
    <cellStyle name="xl73" xfId="11"/>
    <cellStyle name="xl74" xfId="16"/>
    <cellStyle name="xl75" xfId="21"/>
    <cellStyle name="xl76" xfId="26"/>
    <cellStyle name="xl78" xfId="8"/>
    <cellStyle name="xl79" xfId="22"/>
    <cellStyle name="xl80" xfId="27"/>
    <cellStyle name="xl81" xfId="9"/>
    <cellStyle name="xl82" xfId="18"/>
    <cellStyle name="xl83" xfId="23"/>
    <cellStyle name="xl84" xfId="28"/>
    <cellStyle name="xl86" xfId="14"/>
    <cellStyle name="xl87" xfId="19"/>
    <cellStyle name="xl88" xfId="24"/>
    <cellStyle name="xl89" xfId="29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A3" sqref="A3:G3"/>
    </sheetView>
  </sheetViews>
  <sheetFormatPr defaultRowHeight="12" x14ac:dyDescent="0.2"/>
  <cols>
    <col min="1" max="1" width="45.83203125" customWidth="1"/>
    <col min="3" max="3" width="18.1640625" customWidth="1"/>
    <col min="4" max="4" width="20.1640625" customWidth="1"/>
    <col min="5" max="5" width="17.5" customWidth="1"/>
    <col min="6" max="6" width="12.83203125" customWidth="1"/>
    <col min="7" max="7" width="0.1640625" customWidth="1"/>
  </cols>
  <sheetData>
    <row r="1" spans="1:7" ht="19.5" customHeight="1" x14ac:dyDescent="0.25">
      <c r="A1" s="152" t="s">
        <v>442</v>
      </c>
      <c r="B1" s="153"/>
      <c r="C1" s="153"/>
      <c r="D1" s="153"/>
      <c r="E1" s="153"/>
      <c r="F1" s="153"/>
      <c r="G1" s="153"/>
    </row>
    <row r="2" spans="1:7" ht="15" x14ac:dyDescent="0.25">
      <c r="A2" s="154" t="s">
        <v>487</v>
      </c>
      <c r="B2" s="155"/>
      <c r="C2" s="155"/>
      <c r="D2" s="155"/>
      <c r="E2" s="155"/>
      <c r="F2" s="155"/>
      <c r="G2" s="155"/>
    </row>
    <row r="3" spans="1:7" ht="47.25" customHeight="1" x14ac:dyDescent="0.2">
      <c r="A3" s="156" t="s">
        <v>443</v>
      </c>
      <c r="B3" s="157"/>
      <c r="C3" s="157"/>
      <c r="D3" s="157"/>
      <c r="E3" s="157"/>
      <c r="F3" s="157"/>
      <c r="G3" s="157"/>
    </row>
    <row r="4" spans="1:7" ht="14.25" x14ac:dyDescent="0.2">
      <c r="A4" s="158"/>
      <c r="B4" s="159"/>
      <c r="C4" s="159"/>
      <c r="D4" s="159"/>
      <c r="E4" s="159"/>
      <c r="F4" s="159"/>
      <c r="G4" s="159"/>
    </row>
    <row r="5" spans="1:7" ht="14.25" x14ac:dyDescent="0.2">
      <c r="A5" s="158"/>
      <c r="B5" s="159"/>
      <c r="C5" s="159"/>
      <c r="D5" s="159"/>
      <c r="E5" s="159"/>
      <c r="F5" s="159"/>
      <c r="G5" s="159"/>
    </row>
    <row r="6" spans="1:7" ht="45" x14ac:dyDescent="0.2">
      <c r="A6" s="50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1"/>
    </row>
    <row r="7" spans="1:7" ht="24.75" x14ac:dyDescent="0.25">
      <c r="A7" s="52" t="s">
        <v>6</v>
      </c>
      <c r="B7" s="52" t="s">
        <v>7</v>
      </c>
      <c r="C7" s="52" t="s">
        <v>8</v>
      </c>
      <c r="D7" s="53">
        <f>SUM(D8+D56)</f>
        <v>12904058.57</v>
      </c>
      <c r="E7" s="53">
        <f>SUM(E8+E56)</f>
        <v>13161248</v>
      </c>
      <c r="F7" s="53">
        <v>166461.43</v>
      </c>
      <c r="G7" s="51"/>
    </row>
    <row r="8" spans="1:7" ht="24.75" x14ac:dyDescent="0.25">
      <c r="A8" s="52" t="s">
        <v>9</v>
      </c>
      <c r="B8" s="52" t="s">
        <v>7</v>
      </c>
      <c r="C8" s="52" t="s">
        <v>10</v>
      </c>
      <c r="D8" s="53">
        <f>SUM(D9+D21+D25+D39+D42+D45+D52)</f>
        <v>1988148.8399999999</v>
      </c>
      <c r="E8" s="53">
        <f>SUM(E9+E21+E25+E39+E42+E45+E52)</f>
        <v>2397013.27</v>
      </c>
      <c r="F8" s="53">
        <v>14786.43</v>
      </c>
      <c r="G8" s="51"/>
    </row>
    <row r="9" spans="1:7" ht="24.75" x14ac:dyDescent="0.25">
      <c r="A9" s="52" t="s">
        <v>11</v>
      </c>
      <c r="B9" s="52" t="s">
        <v>7</v>
      </c>
      <c r="C9" s="52" t="s">
        <v>12</v>
      </c>
      <c r="D9" s="53">
        <f>SUM(D10)</f>
        <v>517185</v>
      </c>
      <c r="E9" s="53">
        <f>SUM(E10)</f>
        <v>574652.6</v>
      </c>
      <c r="F9" s="53"/>
      <c r="G9" s="51"/>
    </row>
    <row r="10" spans="1:7" ht="24.75" x14ac:dyDescent="0.25">
      <c r="A10" s="52" t="s">
        <v>13</v>
      </c>
      <c r="B10" s="52" t="s">
        <v>7</v>
      </c>
      <c r="C10" s="52" t="s">
        <v>14</v>
      </c>
      <c r="D10" s="53">
        <f>SUM(D11)</f>
        <v>517185</v>
      </c>
      <c r="E10" s="53">
        <f>SUM(E11+E15+E18)</f>
        <v>574652.6</v>
      </c>
      <c r="F10" s="53"/>
      <c r="G10" s="51"/>
    </row>
    <row r="11" spans="1:7" ht="66" customHeight="1" x14ac:dyDescent="0.25">
      <c r="A11" s="52" t="s">
        <v>15</v>
      </c>
      <c r="B11" s="52" t="s">
        <v>7</v>
      </c>
      <c r="C11" s="52" t="s">
        <v>16</v>
      </c>
      <c r="D11" s="53">
        <v>517185</v>
      </c>
      <c r="E11" s="53">
        <f>SUM(E12:E14)</f>
        <v>549663.14</v>
      </c>
      <c r="F11" s="53"/>
      <c r="G11" s="51"/>
    </row>
    <row r="12" spans="1:7" ht="98.25" customHeight="1" x14ac:dyDescent="0.25">
      <c r="A12" s="52" t="s">
        <v>17</v>
      </c>
      <c r="B12" s="52" t="s">
        <v>7</v>
      </c>
      <c r="C12" s="52" t="s">
        <v>18</v>
      </c>
      <c r="D12" s="53"/>
      <c r="E12" s="53">
        <v>548216.63</v>
      </c>
      <c r="F12" s="53"/>
      <c r="G12" s="51"/>
    </row>
    <row r="13" spans="1:7" ht="93" customHeight="1" x14ac:dyDescent="0.25">
      <c r="A13" s="52" t="s">
        <v>19</v>
      </c>
      <c r="B13" s="52" t="s">
        <v>7</v>
      </c>
      <c r="C13" s="52" t="s">
        <v>20</v>
      </c>
      <c r="D13" s="53">
        <v>0</v>
      </c>
      <c r="E13" s="53">
        <v>1380.58</v>
      </c>
      <c r="F13" s="53">
        <v>0</v>
      </c>
      <c r="G13" s="51"/>
    </row>
    <row r="14" spans="1:7" ht="106.5" customHeight="1" x14ac:dyDescent="0.25">
      <c r="A14" s="52" t="s">
        <v>21</v>
      </c>
      <c r="B14" s="52" t="s">
        <v>7</v>
      </c>
      <c r="C14" s="52" t="s">
        <v>22</v>
      </c>
      <c r="D14" s="53">
        <v>0</v>
      </c>
      <c r="E14" s="53">
        <v>65.930000000000007</v>
      </c>
      <c r="F14" s="53">
        <v>0</v>
      </c>
      <c r="G14" s="51"/>
    </row>
    <row r="15" spans="1:7" ht="108.75" x14ac:dyDescent="0.25">
      <c r="A15" s="52" t="s">
        <v>23</v>
      </c>
      <c r="B15" s="52" t="s">
        <v>7</v>
      </c>
      <c r="C15" s="52" t="s">
        <v>24</v>
      </c>
      <c r="D15" s="53">
        <v>0</v>
      </c>
      <c r="E15" s="53">
        <f>SUM(E16:E17)</f>
        <v>90.33</v>
      </c>
      <c r="F15" s="53">
        <v>0</v>
      </c>
      <c r="G15" s="51"/>
    </row>
    <row r="16" spans="1:7" ht="144.75" x14ac:dyDescent="0.25">
      <c r="A16" s="52" t="s">
        <v>25</v>
      </c>
      <c r="B16" s="52" t="s">
        <v>7</v>
      </c>
      <c r="C16" s="52" t="s">
        <v>26</v>
      </c>
      <c r="D16" s="53">
        <v>0</v>
      </c>
      <c r="E16" s="53">
        <v>80.89</v>
      </c>
      <c r="F16" s="53">
        <v>0</v>
      </c>
      <c r="G16" s="51"/>
    </row>
    <row r="17" spans="1:7" ht="120.75" x14ac:dyDescent="0.25">
      <c r="A17" s="52" t="s">
        <v>27</v>
      </c>
      <c r="B17" s="52" t="s">
        <v>7</v>
      </c>
      <c r="C17" s="52" t="s">
        <v>28</v>
      </c>
      <c r="D17" s="53">
        <v>0</v>
      </c>
      <c r="E17" s="53">
        <v>9.44</v>
      </c>
      <c r="F17" s="53">
        <v>0</v>
      </c>
      <c r="G17" s="51"/>
    </row>
    <row r="18" spans="1:7" ht="48.75" x14ac:dyDescent="0.25">
      <c r="A18" s="52" t="s">
        <v>29</v>
      </c>
      <c r="B18" s="52" t="s">
        <v>7</v>
      </c>
      <c r="C18" s="52" t="s">
        <v>30</v>
      </c>
      <c r="D18" s="53">
        <v>0</v>
      </c>
      <c r="E18" s="53">
        <f>SUM(E19:E20)</f>
        <v>24899.13</v>
      </c>
      <c r="F18" s="53">
        <v>0</v>
      </c>
      <c r="G18" s="51"/>
    </row>
    <row r="19" spans="1:7" ht="72.75" x14ac:dyDescent="0.25">
      <c r="A19" s="52" t="s">
        <v>31</v>
      </c>
      <c r="B19" s="52" t="s">
        <v>7</v>
      </c>
      <c r="C19" s="52" t="s">
        <v>32</v>
      </c>
      <c r="D19" s="53">
        <v>0</v>
      </c>
      <c r="E19" s="53">
        <v>24876.9</v>
      </c>
      <c r="F19" s="53">
        <v>0</v>
      </c>
      <c r="G19" s="51"/>
    </row>
    <row r="20" spans="1:7" ht="48.75" x14ac:dyDescent="0.25">
      <c r="A20" s="52" t="s">
        <v>33</v>
      </c>
      <c r="B20" s="52" t="s">
        <v>7</v>
      </c>
      <c r="C20" s="52" t="s">
        <v>34</v>
      </c>
      <c r="D20" s="53">
        <v>0</v>
      </c>
      <c r="E20" s="53">
        <v>22.23</v>
      </c>
      <c r="F20" s="53">
        <v>0</v>
      </c>
      <c r="G20" s="51"/>
    </row>
    <row r="21" spans="1:7" ht="24.75" x14ac:dyDescent="0.25">
      <c r="A21" s="52" t="s">
        <v>35</v>
      </c>
      <c r="B21" s="52" t="s">
        <v>7</v>
      </c>
      <c r="C21" s="52" t="s">
        <v>36</v>
      </c>
      <c r="D21" s="53">
        <f>SUM(D22)</f>
        <v>96726.84</v>
      </c>
      <c r="E21" s="53">
        <f>SUM(E22)</f>
        <v>258338.63</v>
      </c>
      <c r="F21" s="53"/>
      <c r="G21" s="51"/>
    </row>
    <row r="22" spans="1:7" ht="24.75" x14ac:dyDescent="0.25">
      <c r="A22" s="52" t="s">
        <v>37</v>
      </c>
      <c r="B22" s="52" t="s">
        <v>7</v>
      </c>
      <c r="C22" s="52" t="s">
        <v>38</v>
      </c>
      <c r="D22" s="53">
        <v>96726.84</v>
      </c>
      <c r="E22" s="53">
        <f>SUM(E23:E24)</f>
        <v>258338.63</v>
      </c>
      <c r="F22" s="53">
        <v>0</v>
      </c>
      <c r="G22" s="51"/>
    </row>
    <row r="23" spans="1:7" ht="52.5" customHeight="1" x14ac:dyDescent="0.25">
      <c r="A23" s="52" t="s">
        <v>39</v>
      </c>
      <c r="B23" s="52" t="s">
        <v>7</v>
      </c>
      <c r="C23" s="52" t="s">
        <v>40</v>
      </c>
      <c r="D23" s="53"/>
      <c r="E23" s="53">
        <v>246357.14</v>
      </c>
      <c r="F23" s="53">
        <v>0</v>
      </c>
      <c r="G23" s="51"/>
    </row>
    <row r="24" spans="1:7" ht="44.25" customHeight="1" x14ac:dyDescent="0.25">
      <c r="A24" s="52" t="s">
        <v>41</v>
      </c>
      <c r="B24" s="52" t="s">
        <v>7</v>
      </c>
      <c r="C24" s="52" t="s">
        <v>42</v>
      </c>
      <c r="D24" s="53">
        <v>0</v>
      </c>
      <c r="E24" s="53">
        <v>11981.49</v>
      </c>
      <c r="F24" s="53">
        <v>0</v>
      </c>
      <c r="G24" s="51"/>
    </row>
    <row r="25" spans="1:7" ht="17.25" customHeight="1" x14ac:dyDescent="0.25">
      <c r="A25" s="52" t="s">
        <v>43</v>
      </c>
      <c r="B25" s="52" t="s">
        <v>7</v>
      </c>
      <c r="C25" s="52" t="s">
        <v>44</v>
      </c>
      <c r="D25" s="53">
        <f>SUM(D26+D30)</f>
        <v>1031112.1599999999</v>
      </c>
      <c r="E25" s="53">
        <f>SUM(E26+E30)</f>
        <v>1216152.43</v>
      </c>
      <c r="F25" s="53">
        <v>0</v>
      </c>
      <c r="G25" s="51"/>
    </row>
    <row r="26" spans="1:7" ht="19.5" customHeight="1" x14ac:dyDescent="0.25">
      <c r="A26" s="52" t="s">
        <v>45</v>
      </c>
      <c r="B26" s="52" t="s">
        <v>7</v>
      </c>
      <c r="C26" s="52" t="s">
        <v>46</v>
      </c>
      <c r="D26" s="53">
        <f>SUM(D27)</f>
        <v>102000</v>
      </c>
      <c r="E26" s="53">
        <f>SUM(E27)</f>
        <v>120092.22</v>
      </c>
      <c r="F26" s="53">
        <v>0</v>
      </c>
      <c r="G26" s="51"/>
    </row>
    <row r="27" spans="1:7" ht="63" customHeight="1" x14ac:dyDescent="0.25">
      <c r="A27" s="52" t="s">
        <v>47</v>
      </c>
      <c r="B27" s="52" t="s">
        <v>7</v>
      </c>
      <c r="C27" s="52" t="s">
        <v>48</v>
      </c>
      <c r="D27" s="53">
        <v>102000</v>
      </c>
      <c r="E27" s="53">
        <f>SUM(E28:E29)</f>
        <v>120092.22</v>
      </c>
      <c r="F27" s="53">
        <v>0</v>
      </c>
      <c r="G27" s="51"/>
    </row>
    <row r="28" spans="1:7" ht="72" customHeight="1" x14ac:dyDescent="0.25">
      <c r="A28" s="52" t="s">
        <v>49</v>
      </c>
      <c r="B28" s="52" t="s">
        <v>7</v>
      </c>
      <c r="C28" s="52" t="s">
        <v>50</v>
      </c>
      <c r="D28" s="53">
        <v>0</v>
      </c>
      <c r="E28" s="53">
        <v>119673.97</v>
      </c>
      <c r="F28" s="53">
        <v>0</v>
      </c>
      <c r="G28" s="51"/>
    </row>
    <row r="29" spans="1:7" ht="72" customHeight="1" x14ac:dyDescent="0.25">
      <c r="A29" s="52" t="s">
        <v>51</v>
      </c>
      <c r="B29" s="52" t="s">
        <v>7</v>
      </c>
      <c r="C29" s="52" t="s">
        <v>52</v>
      </c>
      <c r="D29" s="53">
        <v>0</v>
      </c>
      <c r="E29" s="53">
        <v>418.25</v>
      </c>
      <c r="F29" s="53">
        <v>0</v>
      </c>
      <c r="G29" s="51"/>
    </row>
    <row r="30" spans="1:7" ht="25.5" customHeight="1" x14ac:dyDescent="0.25">
      <c r="A30" s="52" t="s">
        <v>53</v>
      </c>
      <c r="B30" s="52" t="s">
        <v>7</v>
      </c>
      <c r="C30" s="52" t="s">
        <v>54</v>
      </c>
      <c r="D30" s="53">
        <f>SUM(D32+D35)</f>
        <v>929112.15999999992</v>
      </c>
      <c r="E30" s="53">
        <f>SUM(E31+E35)</f>
        <v>1096060.21</v>
      </c>
      <c r="F30" s="53">
        <v>0</v>
      </c>
      <c r="G30" s="51"/>
    </row>
    <row r="31" spans="1:7" ht="18" customHeight="1" x14ac:dyDescent="0.25">
      <c r="A31" s="52" t="s">
        <v>55</v>
      </c>
      <c r="B31" s="52" t="s">
        <v>7</v>
      </c>
      <c r="C31" s="52" t="s">
        <v>56</v>
      </c>
      <c r="D31" s="53">
        <f>SUM(D32)</f>
        <v>408112.16</v>
      </c>
      <c r="E31" s="53">
        <f>SUM(E32)</f>
        <v>515765.69999999995</v>
      </c>
      <c r="F31" s="53">
        <v>0</v>
      </c>
      <c r="G31" s="51"/>
    </row>
    <row r="32" spans="1:7" ht="27.75" customHeight="1" x14ac:dyDescent="0.25">
      <c r="A32" s="52" t="s">
        <v>57</v>
      </c>
      <c r="B32" s="52" t="s">
        <v>7</v>
      </c>
      <c r="C32" s="52" t="s">
        <v>58</v>
      </c>
      <c r="D32" s="53">
        <f>SUM(D33:D34)</f>
        <v>408112.16</v>
      </c>
      <c r="E32" s="53">
        <f>SUM(E33:E34)</f>
        <v>515765.69999999995</v>
      </c>
      <c r="F32" s="53">
        <v>0</v>
      </c>
      <c r="G32" s="51"/>
    </row>
    <row r="33" spans="1:7" ht="76.5" customHeight="1" x14ac:dyDescent="0.25">
      <c r="A33" s="52" t="s">
        <v>59</v>
      </c>
      <c r="B33" s="52" t="s">
        <v>7</v>
      </c>
      <c r="C33" s="52" t="s">
        <v>60</v>
      </c>
      <c r="D33" s="53">
        <v>408112.16</v>
      </c>
      <c r="E33" s="53">
        <v>492048.73</v>
      </c>
      <c r="F33" s="53">
        <v>0</v>
      </c>
      <c r="G33" s="51"/>
    </row>
    <row r="34" spans="1:7" ht="67.5" customHeight="1" x14ac:dyDescent="0.25">
      <c r="A34" s="52" t="s">
        <v>61</v>
      </c>
      <c r="B34" s="52" t="s">
        <v>7</v>
      </c>
      <c r="C34" s="52" t="s">
        <v>62</v>
      </c>
      <c r="D34" s="53"/>
      <c r="E34" s="53">
        <v>23716.97</v>
      </c>
      <c r="F34" s="53">
        <v>0</v>
      </c>
      <c r="G34" s="51"/>
    </row>
    <row r="35" spans="1:7" ht="26.25" customHeight="1" x14ac:dyDescent="0.25">
      <c r="A35" s="52" t="s">
        <v>63</v>
      </c>
      <c r="B35" s="52" t="s">
        <v>7</v>
      </c>
      <c r="C35" s="52" t="s">
        <v>64</v>
      </c>
      <c r="D35" s="53">
        <f>SUM(D36)</f>
        <v>521000</v>
      </c>
      <c r="E35" s="53">
        <f>SUM(E36)</f>
        <v>580294.51</v>
      </c>
      <c r="F35" s="53">
        <v>0</v>
      </c>
      <c r="G35" s="51"/>
    </row>
    <row r="36" spans="1:7" ht="43.5" customHeight="1" x14ac:dyDescent="0.25">
      <c r="A36" s="52" t="s">
        <v>65</v>
      </c>
      <c r="B36" s="52" t="s">
        <v>7</v>
      </c>
      <c r="C36" s="52" t="s">
        <v>66</v>
      </c>
      <c r="D36" s="53">
        <f>SUM(D37)</f>
        <v>521000</v>
      </c>
      <c r="E36" s="53">
        <f>SUM(E37+E38)</f>
        <v>580294.51</v>
      </c>
      <c r="F36" s="53">
        <v>0</v>
      </c>
      <c r="G36" s="51"/>
    </row>
    <row r="37" spans="1:7" ht="80.25" customHeight="1" x14ac:dyDescent="0.25">
      <c r="A37" s="52" t="s">
        <v>67</v>
      </c>
      <c r="B37" s="52" t="s">
        <v>7</v>
      </c>
      <c r="C37" s="52" t="s">
        <v>68</v>
      </c>
      <c r="D37" s="53">
        <v>521000</v>
      </c>
      <c r="E37" s="53">
        <v>573810.01</v>
      </c>
      <c r="F37" s="53">
        <v>0</v>
      </c>
      <c r="G37" s="51"/>
    </row>
    <row r="38" spans="1:7" ht="54.75" customHeight="1" x14ac:dyDescent="0.25">
      <c r="A38" s="52" t="s">
        <v>69</v>
      </c>
      <c r="B38" s="52" t="s">
        <v>7</v>
      </c>
      <c r="C38" s="52" t="s">
        <v>70</v>
      </c>
      <c r="D38" s="53">
        <v>0</v>
      </c>
      <c r="E38" s="53">
        <v>6484.5</v>
      </c>
      <c r="F38" s="53">
        <v>0</v>
      </c>
      <c r="G38" s="51"/>
    </row>
    <row r="39" spans="1:7" ht="28.5" customHeight="1" x14ac:dyDescent="0.25">
      <c r="A39" s="52" t="s">
        <v>71</v>
      </c>
      <c r="B39" s="52" t="s">
        <v>7</v>
      </c>
      <c r="C39" s="52" t="s">
        <v>72</v>
      </c>
      <c r="D39" s="53">
        <f>SUM(D40)</f>
        <v>5000</v>
      </c>
      <c r="E39" s="53">
        <f>SUM(E40)</f>
        <v>2700</v>
      </c>
      <c r="F39" s="53">
        <v>2300</v>
      </c>
      <c r="G39" s="51"/>
    </row>
    <row r="40" spans="1:7" ht="66" customHeight="1" x14ac:dyDescent="0.25">
      <c r="A40" s="52" t="s">
        <v>73</v>
      </c>
      <c r="B40" s="52" t="s">
        <v>7</v>
      </c>
      <c r="C40" s="52" t="s">
        <v>74</v>
      </c>
      <c r="D40" s="53">
        <f>SUM(D41)</f>
        <v>5000</v>
      </c>
      <c r="E40" s="53">
        <f>SUM(E41)</f>
        <v>2700</v>
      </c>
      <c r="F40" s="53">
        <v>2300</v>
      </c>
      <c r="G40" s="51"/>
    </row>
    <row r="41" spans="1:7" ht="60.75" customHeight="1" x14ac:dyDescent="0.25">
      <c r="A41" s="52" t="s">
        <v>75</v>
      </c>
      <c r="B41" s="52" t="s">
        <v>7</v>
      </c>
      <c r="C41" s="52" t="s">
        <v>76</v>
      </c>
      <c r="D41" s="53">
        <v>5000</v>
      </c>
      <c r="E41" s="53">
        <v>2700</v>
      </c>
      <c r="F41" s="53">
        <v>2300</v>
      </c>
      <c r="G41" s="51"/>
    </row>
    <row r="42" spans="1:7" ht="31.5" customHeight="1" x14ac:dyDescent="0.25">
      <c r="A42" s="52" t="s">
        <v>449</v>
      </c>
      <c r="B42" s="52" t="s">
        <v>7</v>
      </c>
      <c r="C42" s="52" t="s">
        <v>447</v>
      </c>
      <c r="D42" s="53">
        <f>SUM(D43)</f>
        <v>19531.2</v>
      </c>
      <c r="E42" s="53">
        <f>SUM(E43)</f>
        <v>39062.400000000001</v>
      </c>
      <c r="F42" s="53">
        <v>0</v>
      </c>
      <c r="G42" s="51"/>
    </row>
    <row r="43" spans="1:7" ht="36.75" customHeight="1" x14ac:dyDescent="0.25">
      <c r="A43" s="147" t="s">
        <v>454</v>
      </c>
      <c r="B43" s="52" t="s">
        <v>7</v>
      </c>
      <c r="C43" s="52" t="s">
        <v>448</v>
      </c>
      <c r="D43" s="53">
        <f>SUM(D44)</f>
        <v>19531.2</v>
      </c>
      <c r="E43" s="53">
        <f>SUM(E44)</f>
        <v>39062.400000000001</v>
      </c>
      <c r="F43" s="53">
        <v>0</v>
      </c>
      <c r="G43" s="51"/>
    </row>
    <row r="44" spans="1:7" ht="45" customHeight="1" x14ac:dyDescent="0.25">
      <c r="A44" s="146" t="s">
        <v>450</v>
      </c>
      <c r="B44" s="52" t="s">
        <v>7</v>
      </c>
      <c r="C44" s="52" t="s">
        <v>451</v>
      </c>
      <c r="D44" s="53">
        <v>19531.2</v>
      </c>
      <c r="E44" s="53">
        <v>39062.400000000001</v>
      </c>
      <c r="F44" s="53">
        <v>0</v>
      </c>
      <c r="G44" s="51"/>
    </row>
    <row r="45" spans="1:7" ht="37.5" customHeight="1" x14ac:dyDescent="0.25">
      <c r="A45" s="52" t="s">
        <v>77</v>
      </c>
      <c r="B45" s="52" t="s">
        <v>7</v>
      </c>
      <c r="C45" s="52" t="s">
        <v>78</v>
      </c>
      <c r="D45" s="53">
        <f>SUM(D46+D49)</f>
        <v>114400.64</v>
      </c>
      <c r="E45" s="53">
        <f>SUM(E46+E49)</f>
        <v>101914.21</v>
      </c>
      <c r="F45" s="53">
        <v>12486.43</v>
      </c>
      <c r="G45" s="51"/>
    </row>
    <row r="46" spans="1:7" ht="29.25" customHeight="1" x14ac:dyDescent="0.25">
      <c r="A46" s="52" t="s">
        <v>79</v>
      </c>
      <c r="B46" s="52" t="s">
        <v>7</v>
      </c>
      <c r="C46" s="52" t="s">
        <v>80</v>
      </c>
      <c r="D46" s="53">
        <f>SUM(D47)</f>
        <v>7962</v>
      </c>
      <c r="E46" s="53">
        <f>SUM(E47)</f>
        <v>7962</v>
      </c>
      <c r="F46" s="53">
        <v>0</v>
      </c>
      <c r="G46" s="51"/>
    </row>
    <row r="47" spans="1:7" ht="24.75" customHeight="1" x14ac:dyDescent="0.25">
      <c r="A47" s="52" t="s">
        <v>81</v>
      </c>
      <c r="B47" s="52" t="s">
        <v>7</v>
      </c>
      <c r="C47" s="52" t="s">
        <v>82</v>
      </c>
      <c r="D47" s="53">
        <f>SUM(D48)</f>
        <v>7962</v>
      </c>
      <c r="E47" s="53">
        <f>SUM(E48)</f>
        <v>7962</v>
      </c>
      <c r="F47" s="53">
        <v>0</v>
      </c>
      <c r="G47" s="51"/>
    </row>
    <row r="48" spans="1:7" ht="23.25" customHeight="1" x14ac:dyDescent="0.25">
      <c r="A48" s="52" t="s">
        <v>83</v>
      </c>
      <c r="B48" s="52" t="s">
        <v>7</v>
      </c>
      <c r="C48" s="52" t="s">
        <v>84</v>
      </c>
      <c r="D48" s="53">
        <v>7962</v>
      </c>
      <c r="E48" s="53">
        <v>7962</v>
      </c>
      <c r="F48" s="53">
        <v>0</v>
      </c>
      <c r="G48" s="51"/>
    </row>
    <row r="49" spans="1:7" ht="33" customHeight="1" x14ac:dyDescent="0.25">
      <c r="A49" s="52" t="s">
        <v>85</v>
      </c>
      <c r="B49" s="52" t="s">
        <v>7</v>
      </c>
      <c r="C49" s="52" t="s">
        <v>86</v>
      </c>
      <c r="D49" s="53">
        <f>SUM(D50)</f>
        <v>106438.64</v>
      </c>
      <c r="E49" s="53">
        <f>SUM(E50)</f>
        <v>93952.21</v>
      </c>
      <c r="F49" s="53">
        <v>12486.43</v>
      </c>
      <c r="G49" s="51"/>
    </row>
    <row r="50" spans="1:7" ht="31.5" customHeight="1" x14ac:dyDescent="0.25">
      <c r="A50" s="52" t="s">
        <v>87</v>
      </c>
      <c r="B50" s="52" t="s">
        <v>7</v>
      </c>
      <c r="C50" s="52" t="s">
        <v>88</v>
      </c>
      <c r="D50" s="53">
        <f>SUM(D51)</f>
        <v>106438.64</v>
      </c>
      <c r="E50" s="53">
        <f>SUM(E51)</f>
        <v>93952.21</v>
      </c>
      <c r="F50" s="53">
        <v>12486.43</v>
      </c>
      <c r="G50" s="51"/>
    </row>
    <row r="51" spans="1:7" ht="29.25" customHeight="1" x14ac:dyDescent="0.25">
      <c r="A51" s="52" t="s">
        <v>89</v>
      </c>
      <c r="B51" s="52" t="s">
        <v>7</v>
      </c>
      <c r="C51" s="52" t="s">
        <v>90</v>
      </c>
      <c r="D51" s="53">
        <v>106438.64</v>
      </c>
      <c r="E51" s="53">
        <v>93952.21</v>
      </c>
      <c r="F51" s="53">
        <v>12486.43</v>
      </c>
      <c r="G51" s="51"/>
    </row>
    <row r="52" spans="1:7" ht="46.5" customHeight="1" x14ac:dyDescent="0.25">
      <c r="A52" s="52" t="s">
        <v>446</v>
      </c>
      <c r="B52" s="52" t="s">
        <v>7</v>
      </c>
      <c r="C52" s="52" t="s">
        <v>444</v>
      </c>
      <c r="D52" s="53">
        <f t="shared" ref="D52:E54" si="0">SUM(D53)</f>
        <v>204193</v>
      </c>
      <c r="E52" s="53">
        <f t="shared" si="0"/>
        <v>204193</v>
      </c>
      <c r="F52" s="53">
        <v>0</v>
      </c>
      <c r="G52" s="51"/>
    </row>
    <row r="53" spans="1:7" ht="29.25" customHeight="1" x14ac:dyDescent="0.25">
      <c r="A53" s="145" t="s">
        <v>456</v>
      </c>
      <c r="B53" s="52" t="s">
        <v>7</v>
      </c>
      <c r="C53" s="52" t="s">
        <v>445</v>
      </c>
      <c r="D53" s="53">
        <f t="shared" si="0"/>
        <v>204193</v>
      </c>
      <c r="E53" s="53">
        <f t="shared" si="0"/>
        <v>204193</v>
      </c>
      <c r="F53" s="53">
        <v>0</v>
      </c>
      <c r="G53" s="51"/>
    </row>
    <row r="54" spans="1:7" ht="41.25" customHeight="1" x14ac:dyDescent="0.25">
      <c r="A54" s="145" t="s">
        <v>457</v>
      </c>
      <c r="B54" s="52" t="s">
        <v>7</v>
      </c>
      <c r="C54" s="52" t="s">
        <v>453</v>
      </c>
      <c r="D54" s="53">
        <f t="shared" si="0"/>
        <v>204193</v>
      </c>
      <c r="E54" s="53">
        <f t="shared" si="0"/>
        <v>204193</v>
      </c>
      <c r="F54" s="53">
        <v>0</v>
      </c>
      <c r="G54" s="51"/>
    </row>
    <row r="55" spans="1:7" ht="42" customHeight="1" x14ac:dyDescent="0.25">
      <c r="A55" s="146" t="s">
        <v>452</v>
      </c>
      <c r="B55" s="52" t="s">
        <v>7</v>
      </c>
      <c r="C55" s="52" t="s">
        <v>455</v>
      </c>
      <c r="D55" s="53">
        <v>204193</v>
      </c>
      <c r="E55" s="53">
        <v>204193</v>
      </c>
      <c r="F55" s="53">
        <v>0</v>
      </c>
      <c r="G55" s="51"/>
    </row>
    <row r="56" spans="1:7" ht="24.75" customHeight="1" x14ac:dyDescent="0.25">
      <c r="A56" s="52" t="s">
        <v>91</v>
      </c>
      <c r="B56" s="52" t="s">
        <v>7</v>
      </c>
      <c r="C56" s="52" t="s">
        <v>92</v>
      </c>
      <c r="D56" s="53">
        <f>SUM(D57+D72+D75)</f>
        <v>10915909.73</v>
      </c>
      <c r="E56" s="53">
        <f>SUM(E57+E72+E75)</f>
        <v>10764234.73</v>
      </c>
      <c r="F56" s="53">
        <v>151675</v>
      </c>
      <c r="G56" s="51"/>
    </row>
    <row r="57" spans="1:7" ht="27" customHeight="1" x14ac:dyDescent="0.25">
      <c r="A57" s="52" t="s">
        <v>93</v>
      </c>
      <c r="B57" s="52" t="s">
        <v>7</v>
      </c>
      <c r="C57" s="52" t="s">
        <v>94</v>
      </c>
      <c r="D57" s="53">
        <f>SUM(D58+D63+D66+D69)</f>
        <v>10795909.73</v>
      </c>
      <c r="E57" s="53">
        <f>SUM(E58+E63+E66+E69)</f>
        <v>10644234.73</v>
      </c>
      <c r="F57" s="53">
        <v>151675</v>
      </c>
      <c r="G57" s="51"/>
    </row>
    <row r="58" spans="1:7" ht="43.5" customHeight="1" x14ac:dyDescent="0.25">
      <c r="A58" s="52" t="s">
        <v>95</v>
      </c>
      <c r="B58" s="52" t="s">
        <v>7</v>
      </c>
      <c r="C58" s="52" t="s">
        <v>96</v>
      </c>
      <c r="D58" s="53">
        <f>SUM(D59+D61)</f>
        <v>8337914.9100000001</v>
      </c>
      <c r="E58" s="53">
        <f>SUM(E59+E61)</f>
        <v>8337914.9100000001</v>
      </c>
      <c r="F58" s="53">
        <v>0</v>
      </c>
      <c r="G58" s="51"/>
    </row>
    <row r="59" spans="1:7" ht="46.5" customHeight="1" x14ac:dyDescent="0.25">
      <c r="A59" s="52" t="s">
        <v>97</v>
      </c>
      <c r="B59" s="52" t="s">
        <v>7</v>
      </c>
      <c r="C59" s="52" t="s">
        <v>98</v>
      </c>
      <c r="D59" s="53">
        <f>SUM(D60)</f>
        <v>7308800</v>
      </c>
      <c r="E59" s="53">
        <f>SUM(E60)</f>
        <v>7308800</v>
      </c>
      <c r="F59" s="53">
        <v>0</v>
      </c>
      <c r="G59" s="51"/>
    </row>
    <row r="60" spans="1:7" ht="51.75" customHeight="1" x14ac:dyDescent="0.25">
      <c r="A60" s="52" t="s">
        <v>99</v>
      </c>
      <c r="B60" s="52" t="s">
        <v>7</v>
      </c>
      <c r="C60" s="52" t="s">
        <v>100</v>
      </c>
      <c r="D60" s="53">
        <v>7308800</v>
      </c>
      <c r="E60" s="53">
        <v>7308800</v>
      </c>
      <c r="F60" s="53">
        <v>0</v>
      </c>
      <c r="G60" s="51"/>
    </row>
    <row r="61" spans="1:7" ht="28.5" customHeight="1" x14ac:dyDescent="0.25">
      <c r="A61" s="52" t="s">
        <v>101</v>
      </c>
      <c r="B61" s="52" t="s">
        <v>7</v>
      </c>
      <c r="C61" s="52" t="s">
        <v>102</v>
      </c>
      <c r="D61" s="53">
        <f>SUM(D62)</f>
        <v>1029114.91</v>
      </c>
      <c r="E61" s="53">
        <f>SUM(E62)</f>
        <v>1029114.91</v>
      </c>
      <c r="F61" s="53">
        <v>0</v>
      </c>
      <c r="G61" s="51"/>
    </row>
    <row r="62" spans="1:7" ht="51.75" customHeight="1" x14ac:dyDescent="0.25">
      <c r="A62" s="52" t="s">
        <v>103</v>
      </c>
      <c r="B62" s="52" t="s">
        <v>7</v>
      </c>
      <c r="C62" s="52" t="s">
        <v>104</v>
      </c>
      <c r="D62" s="53">
        <v>1029114.91</v>
      </c>
      <c r="E62" s="53">
        <v>1029114.91</v>
      </c>
      <c r="F62" s="53">
        <v>0</v>
      </c>
      <c r="G62" s="51"/>
    </row>
    <row r="63" spans="1:7" ht="65.25" customHeight="1" x14ac:dyDescent="0.25">
      <c r="A63" s="52" t="s">
        <v>105</v>
      </c>
      <c r="B63" s="52" t="s">
        <v>7</v>
      </c>
      <c r="C63" s="52" t="s">
        <v>106</v>
      </c>
      <c r="D63" s="53">
        <f>SUM(D64)</f>
        <v>1416260.69</v>
      </c>
      <c r="E63" s="53">
        <f>SUM(E64)</f>
        <v>1416260.69</v>
      </c>
      <c r="F63" s="53">
        <v>0</v>
      </c>
      <c r="G63" s="51"/>
    </row>
    <row r="64" spans="1:7" ht="39.75" customHeight="1" x14ac:dyDescent="0.25">
      <c r="A64" s="52" t="s">
        <v>107</v>
      </c>
      <c r="B64" s="52" t="s">
        <v>7</v>
      </c>
      <c r="C64" s="52" t="s">
        <v>108</v>
      </c>
      <c r="D64" s="53">
        <f>SUM(D65)</f>
        <v>1416260.69</v>
      </c>
      <c r="E64" s="53">
        <f>SUM(E65)</f>
        <v>1416260.69</v>
      </c>
      <c r="F64" s="53">
        <v>0</v>
      </c>
      <c r="G64" s="51"/>
    </row>
    <row r="65" spans="1:7" ht="41.25" customHeight="1" x14ac:dyDescent="0.25">
      <c r="A65" s="52" t="s">
        <v>109</v>
      </c>
      <c r="B65" s="52" t="s">
        <v>7</v>
      </c>
      <c r="C65" s="52" t="s">
        <v>110</v>
      </c>
      <c r="D65" s="53">
        <v>1416260.69</v>
      </c>
      <c r="E65" s="53">
        <v>1416260.69</v>
      </c>
      <c r="F65" s="53">
        <v>0</v>
      </c>
      <c r="G65" s="51"/>
    </row>
    <row r="66" spans="1:7" ht="42.75" customHeight="1" x14ac:dyDescent="0.25">
      <c r="A66" s="52" t="s">
        <v>111</v>
      </c>
      <c r="B66" s="52" t="s">
        <v>7</v>
      </c>
      <c r="C66" s="52" t="s">
        <v>112</v>
      </c>
      <c r="D66" s="53">
        <f>SUM(D67)</f>
        <v>252675</v>
      </c>
      <c r="E66" s="53">
        <f>SUM(E67)</f>
        <v>101000</v>
      </c>
      <c r="F66" s="53">
        <v>151675</v>
      </c>
      <c r="G66" s="51"/>
    </row>
    <row r="67" spans="1:7" ht="28.5" customHeight="1" x14ac:dyDescent="0.25">
      <c r="A67" s="52" t="s">
        <v>113</v>
      </c>
      <c r="B67" s="52" t="s">
        <v>7</v>
      </c>
      <c r="C67" s="52" t="s">
        <v>114</v>
      </c>
      <c r="D67" s="53">
        <f>SUM(D68)</f>
        <v>252675</v>
      </c>
      <c r="E67" s="53">
        <f>SUM(E68)</f>
        <v>101000</v>
      </c>
      <c r="F67" s="53">
        <v>151675</v>
      </c>
      <c r="G67" s="51"/>
    </row>
    <row r="68" spans="1:7" ht="28.5" customHeight="1" x14ac:dyDescent="0.25">
      <c r="A68" s="52" t="s">
        <v>115</v>
      </c>
      <c r="B68" s="52" t="s">
        <v>7</v>
      </c>
      <c r="C68" s="52" t="s">
        <v>116</v>
      </c>
      <c r="D68" s="53">
        <v>252675</v>
      </c>
      <c r="E68" s="53">
        <v>101000</v>
      </c>
      <c r="F68" s="53">
        <v>151645</v>
      </c>
      <c r="G68" s="51"/>
    </row>
    <row r="69" spans="1:7" ht="26.25" customHeight="1" x14ac:dyDescent="0.25">
      <c r="A69" s="52" t="s">
        <v>117</v>
      </c>
      <c r="B69" s="52" t="s">
        <v>7</v>
      </c>
      <c r="C69" s="52" t="s">
        <v>118</v>
      </c>
      <c r="D69" s="53">
        <f>SUM(D70)</f>
        <v>789059.13</v>
      </c>
      <c r="E69" s="53">
        <f>SUM(E70)</f>
        <v>789059.13</v>
      </c>
      <c r="F69" s="53">
        <v>0</v>
      </c>
      <c r="G69" s="51"/>
    </row>
    <row r="70" spans="1:7" ht="60.75" x14ac:dyDescent="0.25">
      <c r="A70" s="52" t="s">
        <v>119</v>
      </c>
      <c r="B70" s="52" t="s">
        <v>7</v>
      </c>
      <c r="C70" s="52" t="s">
        <v>120</v>
      </c>
      <c r="D70" s="53">
        <f>SUM(D71)</f>
        <v>789059.13</v>
      </c>
      <c r="E70" s="53">
        <f>SUM(E71)</f>
        <v>789059.13</v>
      </c>
      <c r="F70" s="53">
        <v>0</v>
      </c>
      <c r="G70" s="51"/>
    </row>
    <row r="71" spans="1:7" ht="72.75" x14ac:dyDescent="0.25">
      <c r="A71" s="52" t="s">
        <v>121</v>
      </c>
      <c r="B71" s="52" t="s">
        <v>7</v>
      </c>
      <c r="C71" s="52" t="s">
        <v>122</v>
      </c>
      <c r="D71" s="53">
        <v>789059.13</v>
      </c>
      <c r="E71" s="53">
        <v>789059.13</v>
      </c>
      <c r="F71" s="53">
        <v>0</v>
      </c>
    </row>
    <row r="72" spans="1:7" ht="24.75" x14ac:dyDescent="0.25">
      <c r="A72" s="52" t="s">
        <v>123</v>
      </c>
      <c r="B72" s="52" t="s">
        <v>7</v>
      </c>
      <c r="C72" s="52" t="s">
        <v>124</v>
      </c>
      <c r="D72" s="53">
        <f>SUM(D73)</f>
        <v>50000</v>
      </c>
      <c r="E72" s="53">
        <f>SUM(D73)</f>
        <v>50000</v>
      </c>
      <c r="F72" s="53">
        <v>0</v>
      </c>
    </row>
    <row r="73" spans="1:7" ht="24.75" x14ac:dyDescent="0.25">
      <c r="A73" s="52" t="s">
        <v>125</v>
      </c>
      <c r="B73" s="52" t="s">
        <v>7</v>
      </c>
      <c r="C73" s="52" t="s">
        <v>126</v>
      </c>
      <c r="D73" s="53">
        <f>SUM(D74)</f>
        <v>50000</v>
      </c>
      <c r="E73" s="53">
        <f>SUM(E74)</f>
        <v>50000</v>
      </c>
      <c r="F73" s="53">
        <v>0</v>
      </c>
    </row>
    <row r="74" spans="1:7" ht="36.75" x14ac:dyDescent="0.25">
      <c r="A74" s="52" t="s">
        <v>127</v>
      </c>
      <c r="B74" s="52" t="s">
        <v>7</v>
      </c>
      <c r="C74" s="52" t="s">
        <v>128</v>
      </c>
      <c r="D74" s="53">
        <v>50000</v>
      </c>
      <c r="E74" s="53">
        <v>50000</v>
      </c>
      <c r="F74" s="53">
        <v>0</v>
      </c>
    </row>
    <row r="75" spans="1:7" ht="24.75" x14ac:dyDescent="0.25">
      <c r="A75" s="52" t="s">
        <v>129</v>
      </c>
      <c r="B75" s="52" t="s">
        <v>7</v>
      </c>
      <c r="C75" s="52" t="s">
        <v>130</v>
      </c>
      <c r="D75" s="53">
        <f>SUM(D76)</f>
        <v>70000</v>
      </c>
      <c r="E75" s="53">
        <f>SUM(E76)</f>
        <v>70000</v>
      </c>
      <c r="F75" s="53">
        <v>0</v>
      </c>
    </row>
    <row r="76" spans="1:7" ht="24.75" x14ac:dyDescent="0.25">
      <c r="A76" s="52" t="s">
        <v>131</v>
      </c>
      <c r="B76" s="52" t="s">
        <v>7</v>
      </c>
      <c r="C76" s="52" t="s">
        <v>132</v>
      </c>
      <c r="D76" s="53">
        <f>SUM(D77)</f>
        <v>70000</v>
      </c>
      <c r="E76" s="53">
        <f>SUM(E77)</f>
        <v>70000</v>
      </c>
      <c r="F76" s="53">
        <v>0</v>
      </c>
    </row>
    <row r="77" spans="1:7" ht="24.75" x14ac:dyDescent="0.25">
      <c r="A77" s="52" t="s">
        <v>131</v>
      </c>
      <c r="B77" s="52" t="s">
        <v>7</v>
      </c>
      <c r="C77" s="52" t="s">
        <v>133</v>
      </c>
      <c r="D77" s="53">
        <v>70000</v>
      </c>
      <c r="E77" s="53">
        <v>70000</v>
      </c>
      <c r="F77" s="53">
        <v>0</v>
      </c>
    </row>
    <row r="78" spans="1:7" x14ac:dyDescent="0.2">
      <c r="A78" s="51"/>
      <c r="B78" s="51"/>
      <c r="C78" s="51"/>
      <c r="D78" s="51"/>
      <c r="E78" s="51"/>
      <c r="F78" s="51"/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>
      <selection activeCell="M16" sqref="M16"/>
    </sheetView>
  </sheetViews>
  <sheetFormatPr defaultRowHeight="12" x14ac:dyDescent="0.2"/>
  <cols>
    <col min="1" max="1" width="35.83203125" customWidth="1"/>
    <col min="2" max="2" width="10.1640625" customWidth="1"/>
    <col min="3" max="3" width="8.6640625" customWidth="1"/>
    <col min="4" max="4" width="14.1640625" customWidth="1"/>
    <col min="5" max="5" width="6.1640625" customWidth="1"/>
    <col min="6" max="6" width="19.83203125" customWidth="1"/>
    <col min="7" max="7" width="20.33203125" customWidth="1"/>
    <col min="8" max="8" width="15.6640625" customWidth="1"/>
  </cols>
  <sheetData>
    <row r="1" spans="1:8" x14ac:dyDescent="0.2">
      <c r="A1" s="153" t="s">
        <v>339</v>
      </c>
      <c r="B1" s="153"/>
      <c r="C1" s="153"/>
      <c r="D1" s="153"/>
      <c r="E1" s="153"/>
      <c r="F1" s="163"/>
      <c r="G1" s="163"/>
      <c r="H1" s="163"/>
    </row>
    <row r="2" spans="1:8" x14ac:dyDescent="0.2">
      <c r="A2" s="153" t="s">
        <v>264</v>
      </c>
      <c r="B2" s="153"/>
      <c r="C2" s="153"/>
      <c r="D2" s="153"/>
      <c r="E2" s="153"/>
      <c r="F2" s="163"/>
      <c r="G2" s="163"/>
      <c r="H2" s="163"/>
    </row>
    <row r="3" spans="1:8" x14ac:dyDescent="0.2">
      <c r="A3" s="153" t="s">
        <v>265</v>
      </c>
      <c r="B3" s="153"/>
      <c r="C3" s="153"/>
      <c r="D3" s="153"/>
      <c r="E3" s="153"/>
      <c r="F3" s="163"/>
      <c r="G3" s="163"/>
      <c r="H3" s="163"/>
    </row>
    <row r="4" spans="1:8" x14ac:dyDescent="0.2">
      <c r="A4" s="155"/>
      <c r="B4" s="155"/>
      <c r="C4" s="155"/>
      <c r="D4" s="155"/>
      <c r="E4" s="155"/>
      <c r="F4" s="4"/>
      <c r="G4" s="153" t="s">
        <v>459</v>
      </c>
      <c r="H4" s="153"/>
    </row>
    <row r="5" spans="1:8" x14ac:dyDescent="0.2">
      <c r="A5" s="155"/>
      <c r="B5" s="155"/>
      <c r="C5" s="155"/>
      <c r="D5" s="155"/>
      <c r="E5" s="155"/>
      <c r="F5" s="4"/>
    </row>
    <row r="6" spans="1:8" x14ac:dyDescent="0.2">
      <c r="A6" s="4"/>
      <c r="B6" s="4"/>
      <c r="C6" s="4"/>
      <c r="D6" s="4"/>
      <c r="E6" s="4"/>
      <c r="F6" s="4"/>
    </row>
    <row r="7" spans="1:8" x14ac:dyDescent="0.2">
      <c r="A7" s="4"/>
      <c r="B7" s="4"/>
      <c r="C7" s="4"/>
      <c r="D7" s="4"/>
      <c r="E7" s="4"/>
      <c r="F7" s="4"/>
    </row>
    <row r="8" spans="1:8" x14ac:dyDescent="0.2">
      <c r="A8" s="160" t="s">
        <v>458</v>
      </c>
      <c r="B8" s="160"/>
      <c r="C8" s="160"/>
      <c r="D8" s="160"/>
      <c r="E8" s="160"/>
      <c r="F8" s="161"/>
      <c r="G8" s="162"/>
      <c r="H8" s="162"/>
    </row>
    <row r="9" spans="1:8" x14ac:dyDescent="0.2">
      <c r="A9" s="162"/>
      <c r="B9" s="162"/>
      <c r="C9" s="162"/>
      <c r="D9" s="162"/>
      <c r="E9" s="162"/>
      <c r="F9" s="162"/>
      <c r="G9" s="162"/>
      <c r="H9" s="162"/>
    </row>
    <row r="10" spans="1:8" x14ac:dyDescent="0.2">
      <c r="A10" s="162"/>
      <c r="B10" s="162"/>
      <c r="C10" s="162"/>
      <c r="D10" s="162"/>
      <c r="E10" s="162"/>
      <c r="F10" s="162"/>
      <c r="G10" s="162"/>
      <c r="H10" s="162"/>
    </row>
    <row r="11" spans="1:8" x14ac:dyDescent="0.2">
      <c r="A11" s="51"/>
      <c r="B11" s="51"/>
      <c r="C11" s="51"/>
      <c r="D11" s="51"/>
      <c r="E11" s="51"/>
      <c r="F11" s="51"/>
      <c r="G11" s="51"/>
      <c r="H11" s="51"/>
    </row>
    <row r="12" spans="1:8" ht="36" customHeight="1" x14ac:dyDescent="0.2">
      <c r="A12" s="54" t="s">
        <v>136</v>
      </c>
      <c r="B12" s="6" t="s">
        <v>266</v>
      </c>
      <c r="C12" s="6" t="s">
        <v>267</v>
      </c>
      <c r="D12" s="6" t="s">
        <v>268</v>
      </c>
      <c r="E12" s="6" t="s">
        <v>138</v>
      </c>
      <c r="F12" s="6" t="s">
        <v>492</v>
      </c>
      <c r="G12" s="6" t="s">
        <v>493</v>
      </c>
      <c r="H12" s="6" t="s">
        <v>320</v>
      </c>
    </row>
    <row r="13" spans="1:8" ht="25.5" x14ac:dyDescent="0.2">
      <c r="A13" s="55" t="s">
        <v>269</v>
      </c>
      <c r="B13" s="56">
        <v>926</v>
      </c>
      <c r="C13" s="57"/>
      <c r="D13" s="6"/>
      <c r="E13" s="6"/>
      <c r="F13" s="58">
        <f>F92</f>
        <v>12994031.369999997</v>
      </c>
      <c r="G13" s="58">
        <f>G92</f>
        <v>12743675.68</v>
      </c>
      <c r="H13" s="58">
        <f t="shared" ref="H13:H27" si="0">SUM(G13/F13*100)</f>
        <v>98.073302404225316</v>
      </c>
    </row>
    <row r="14" spans="1:8" ht="12.75" x14ac:dyDescent="0.2">
      <c r="A14" s="59" t="s">
        <v>270</v>
      </c>
      <c r="B14" s="60">
        <v>926</v>
      </c>
      <c r="C14" s="61" t="s">
        <v>271</v>
      </c>
      <c r="D14" s="62"/>
      <c r="E14" s="62"/>
      <c r="F14" s="63">
        <f>SUM(F15+F21+F23+F27+F25+F29+F30+F31+F36+F38+F40)</f>
        <v>4416515.72</v>
      </c>
      <c r="G14" s="63">
        <f>SUM(G15+G21+G23+G27+G25+G29+G30+G31+G36+G38+G40)</f>
        <v>4335741.8099999996</v>
      </c>
      <c r="H14" s="58">
        <f t="shared" si="0"/>
        <v>98.171094248929776</v>
      </c>
    </row>
    <row r="15" spans="1:8" ht="77.25" x14ac:dyDescent="0.25">
      <c r="A15" s="55" t="s">
        <v>272</v>
      </c>
      <c r="B15" s="64">
        <v>926</v>
      </c>
      <c r="C15" s="65" t="s">
        <v>273</v>
      </c>
      <c r="D15" s="56"/>
      <c r="E15" s="66"/>
      <c r="F15" s="67">
        <f>SUM(F16)</f>
        <v>3373727.05</v>
      </c>
      <c r="G15" s="67">
        <f>SUM(G16)</f>
        <v>3309311.03</v>
      </c>
      <c r="H15" s="58">
        <f t="shared" si="0"/>
        <v>98.090657037592891</v>
      </c>
    </row>
    <row r="16" spans="1:8" ht="36" x14ac:dyDescent="0.2">
      <c r="A16" s="68" t="s">
        <v>221</v>
      </c>
      <c r="B16" s="6">
        <v>926</v>
      </c>
      <c r="C16" s="69" t="s">
        <v>273</v>
      </c>
      <c r="D16" s="54" t="s">
        <v>222</v>
      </c>
      <c r="E16" s="70"/>
      <c r="F16" s="71">
        <f>SUM(F17:F20)</f>
        <v>3373727.05</v>
      </c>
      <c r="G16" s="71">
        <f>SUM(G17:G20)</f>
        <v>3309311.03</v>
      </c>
      <c r="H16" s="58">
        <f t="shared" si="0"/>
        <v>98.090657037592891</v>
      </c>
    </row>
    <row r="17" spans="1:8" ht="138.75" x14ac:dyDescent="0.2">
      <c r="A17" s="72" t="s">
        <v>393</v>
      </c>
      <c r="B17" s="6">
        <v>926</v>
      </c>
      <c r="C17" s="69" t="s">
        <v>273</v>
      </c>
      <c r="D17" s="54" t="s">
        <v>222</v>
      </c>
      <c r="E17" s="70">
        <v>100</v>
      </c>
      <c r="F17" s="71">
        <v>2576373</v>
      </c>
      <c r="G17" s="71">
        <v>2575037.09</v>
      </c>
      <c r="H17" s="58">
        <f t="shared" si="0"/>
        <v>99.948147647875516</v>
      </c>
    </row>
    <row r="18" spans="1:8" ht="76.5" x14ac:dyDescent="0.2">
      <c r="A18" s="73" t="s">
        <v>394</v>
      </c>
      <c r="B18" s="6">
        <v>926</v>
      </c>
      <c r="C18" s="69" t="s">
        <v>273</v>
      </c>
      <c r="D18" s="54" t="s">
        <v>222</v>
      </c>
      <c r="E18" s="54">
        <v>200</v>
      </c>
      <c r="F18" s="71">
        <v>776508.4</v>
      </c>
      <c r="G18" s="71">
        <v>713588.29</v>
      </c>
      <c r="H18" s="58">
        <f t="shared" si="0"/>
        <v>91.897047089252354</v>
      </c>
    </row>
    <row r="19" spans="1:8" ht="76.5" x14ac:dyDescent="0.2">
      <c r="A19" s="3" t="s">
        <v>482</v>
      </c>
      <c r="B19" s="6">
        <v>926</v>
      </c>
      <c r="C19" s="69" t="s">
        <v>273</v>
      </c>
      <c r="D19" s="54" t="s">
        <v>464</v>
      </c>
      <c r="E19" s="54">
        <v>500</v>
      </c>
      <c r="F19" s="71">
        <v>573.65</v>
      </c>
      <c r="G19" s="71">
        <v>573.65</v>
      </c>
      <c r="H19" s="58">
        <f t="shared" si="0"/>
        <v>100</v>
      </c>
    </row>
    <row r="20" spans="1:8" ht="51" x14ac:dyDescent="0.2">
      <c r="A20" s="74" t="s">
        <v>396</v>
      </c>
      <c r="B20" s="6">
        <v>926</v>
      </c>
      <c r="C20" s="69" t="s">
        <v>273</v>
      </c>
      <c r="D20" s="54" t="s">
        <v>222</v>
      </c>
      <c r="E20" s="70">
        <v>800</v>
      </c>
      <c r="F20" s="71">
        <v>20272</v>
      </c>
      <c r="G20" s="71">
        <v>20112</v>
      </c>
      <c r="H20" s="58">
        <f t="shared" si="0"/>
        <v>99.210734017363862</v>
      </c>
    </row>
    <row r="21" spans="1:8" ht="24" x14ac:dyDescent="0.2">
      <c r="A21" s="68" t="s">
        <v>223</v>
      </c>
      <c r="B21" s="75">
        <v>926</v>
      </c>
      <c r="C21" s="76" t="s">
        <v>274</v>
      </c>
      <c r="D21" s="54" t="s">
        <v>224</v>
      </c>
      <c r="E21" s="70"/>
      <c r="F21" s="71">
        <f>SUM(F22)</f>
        <v>864374</v>
      </c>
      <c r="G21" s="71">
        <f>SUM(G22)</f>
        <v>864343.78</v>
      </c>
      <c r="H21" s="58">
        <f t="shared" si="0"/>
        <v>99.996503828203998</v>
      </c>
    </row>
    <row r="22" spans="1:8" ht="126.75" x14ac:dyDescent="0.25">
      <c r="A22" s="72" t="s">
        <v>397</v>
      </c>
      <c r="B22" s="75">
        <v>926</v>
      </c>
      <c r="C22" s="76" t="s">
        <v>274</v>
      </c>
      <c r="D22" s="54" t="s">
        <v>224</v>
      </c>
      <c r="E22" s="66">
        <v>100</v>
      </c>
      <c r="F22" s="71">
        <v>864374</v>
      </c>
      <c r="G22" s="71">
        <v>864343.78</v>
      </c>
      <c r="H22" s="58">
        <f t="shared" si="0"/>
        <v>99.996503828203998</v>
      </c>
    </row>
    <row r="23" spans="1:8" ht="89.25" x14ac:dyDescent="0.2">
      <c r="A23" s="73" t="s">
        <v>395</v>
      </c>
      <c r="B23" s="6">
        <v>926</v>
      </c>
      <c r="C23" s="69" t="s">
        <v>463</v>
      </c>
      <c r="D23" s="54" t="s">
        <v>462</v>
      </c>
      <c r="E23" s="54">
        <v>500</v>
      </c>
      <c r="F23" s="71">
        <v>52329.67</v>
      </c>
      <c r="G23" s="71">
        <v>52329.67</v>
      </c>
      <c r="H23" s="58">
        <f t="shared" si="0"/>
        <v>100</v>
      </c>
    </row>
    <row r="24" spans="1:8" ht="48" x14ac:dyDescent="0.2">
      <c r="A24" s="68" t="s">
        <v>225</v>
      </c>
      <c r="B24" s="6">
        <v>926</v>
      </c>
      <c r="C24" s="69" t="s">
        <v>275</v>
      </c>
      <c r="D24" s="54" t="s">
        <v>226</v>
      </c>
      <c r="E24" s="70"/>
      <c r="F24" s="77">
        <f>SUM(F25)</f>
        <v>10000</v>
      </c>
      <c r="G24" s="77"/>
      <c r="H24" s="58">
        <f t="shared" si="0"/>
        <v>0</v>
      </c>
    </row>
    <row r="25" spans="1:8" ht="87" x14ac:dyDescent="0.2">
      <c r="A25" s="68" t="s">
        <v>398</v>
      </c>
      <c r="B25" s="6">
        <v>926</v>
      </c>
      <c r="C25" s="69" t="s">
        <v>275</v>
      </c>
      <c r="D25" s="54" t="s">
        <v>226</v>
      </c>
      <c r="E25" s="70">
        <v>200</v>
      </c>
      <c r="F25" s="77">
        <v>10000</v>
      </c>
      <c r="G25" s="77"/>
      <c r="H25" s="58">
        <f t="shared" si="0"/>
        <v>0</v>
      </c>
    </row>
    <row r="26" spans="1:8" ht="36" x14ac:dyDescent="0.2">
      <c r="A26" s="68" t="s">
        <v>276</v>
      </c>
      <c r="B26" s="6">
        <v>926</v>
      </c>
      <c r="C26" s="69" t="s">
        <v>277</v>
      </c>
      <c r="D26" s="54" t="s">
        <v>246</v>
      </c>
      <c r="E26" s="70"/>
      <c r="F26" s="77">
        <f>SUM(F27)</f>
        <v>52000</v>
      </c>
      <c r="G26" s="77">
        <f>SUM(G27)</f>
        <v>50672.33</v>
      </c>
      <c r="H26" s="58">
        <f t="shared" si="0"/>
        <v>97.446788461538475</v>
      </c>
    </row>
    <row r="27" spans="1:8" ht="72" x14ac:dyDescent="0.2">
      <c r="A27" s="68" t="s">
        <v>278</v>
      </c>
      <c r="B27" s="6">
        <v>926</v>
      </c>
      <c r="C27" s="69" t="s">
        <v>277</v>
      </c>
      <c r="D27" s="54" t="s">
        <v>246</v>
      </c>
      <c r="E27" s="70">
        <v>200</v>
      </c>
      <c r="F27" s="77">
        <v>52000</v>
      </c>
      <c r="G27" s="77">
        <v>50672.33</v>
      </c>
      <c r="H27" s="58">
        <f t="shared" si="0"/>
        <v>97.446788461538475</v>
      </c>
    </row>
    <row r="28" spans="1:8" ht="216.75" x14ac:dyDescent="0.2">
      <c r="A28" s="78" t="s">
        <v>279</v>
      </c>
      <c r="B28" s="6">
        <v>926</v>
      </c>
      <c r="C28" s="69" t="s">
        <v>277</v>
      </c>
      <c r="D28" s="54" t="s">
        <v>248</v>
      </c>
      <c r="E28" s="70"/>
      <c r="F28" s="77">
        <v>0</v>
      </c>
      <c r="G28" s="77">
        <v>0</v>
      </c>
      <c r="H28" s="58">
        <v>0</v>
      </c>
    </row>
    <row r="29" spans="1:8" ht="12.75" x14ac:dyDescent="0.2">
      <c r="A29" s="78"/>
      <c r="B29" s="6">
        <v>926</v>
      </c>
      <c r="C29" s="69" t="s">
        <v>277</v>
      </c>
      <c r="D29" s="54" t="s">
        <v>253</v>
      </c>
      <c r="E29" s="70">
        <v>200</v>
      </c>
      <c r="F29" s="77">
        <v>0</v>
      </c>
      <c r="G29" s="77">
        <v>0</v>
      </c>
      <c r="H29" s="58">
        <v>0</v>
      </c>
    </row>
    <row r="30" spans="1:8" ht="229.5" x14ac:dyDescent="0.2">
      <c r="A30" s="78" t="s">
        <v>249</v>
      </c>
      <c r="B30" s="6">
        <v>926</v>
      </c>
      <c r="C30" s="69" t="s">
        <v>277</v>
      </c>
      <c r="D30" s="54" t="s">
        <v>248</v>
      </c>
      <c r="E30" s="70">
        <v>800</v>
      </c>
      <c r="F30" s="77"/>
      <c r="G30" s="77"/>
      <c r="H30" s="58"/>
    </row>
    <row r="31" spans="1:8" ht="60" x14ac:dyDescent="0.2">
      <c r="A31" s="68" t="s">
        <v>227</v>
      </c>
      <c r="B31" s="6">
        <v>926</v>
      </c>
      <c r="C31" s="69" t="s">
        <v>273</v>
      </c>
      <c r="D31" s="79" t="s">
        <v>228</v>
      </c>
      <c r="E31" s="70"/>
      <c r="F31" s="71">
        <f>F32</f>
        <v>0</v>
      </c>
      <c r="G31" s="71">
        <f>G32</f>
        <v>0</v>
      </c>
      <c r="H31" s="58"/>
    </row>
    <row r="32" spans="1:8" ht="39" x14ac:dyDescent="0.25">
      <c r="A32" s="74" t="s">
        <v>229</v>
      </c>
      <c r="B32" s="6">
        <v>926</v>
      </c>
      <c r="C32" s="69" t="s">
        <v>273</v>
      </c>
      <c r="D32" s="79" t="s">
        <v>230</v>
      </c>
      <c r="E32" s="66"/>
      <c r="F32" s="71">
        <f t="shared" ref="F32:H33" si="1">SUM(F33)</f>
        <v>0</v>
      </c>
      <c r="G32" s="71">
        <f t="shared" si="1"/>
        <v>0</v>
      </c>
      <c r="H32" s="71">
        <f t="shared" si="1"/>
        <v>0</v>
      </c>
    </row>
    <row r="33" spans="1:8" ht="24" x14ac:dyDescent="0.2">
      <c r="A33" s="68" t="s">
        <v>231</v>
      </c>
      <c r="B33" s="6">
        <v>926</v>
      </c>
      <c r="C33" s="69" t="s">
        <v>273</v>
      </c>
      <c r="D33" s="54" t="s">
        <v>232</v>
      </c>
      <c r="E33" s="80"/>
      <c r="F33" s="71">
        <f t="shared" si="1"/>
        <v>0</v>
      </c>
      <c r="G33" s="71">
        <f t="shared" si="1"/>
        <v>0</v>
      </c>
      <c r="H33" s="71">
        <f t="shared" si="1"/>
        <v>0</v>
      </c>
    </row>
    <row r="34" spans="1:8" ht="64.5" x14ac:dyDescent="0.25">
      <c r="A34" s="73" t="s">
        <v>399</v>
      </c>
      <c r="B34" s="6">
        <v>926</v>
      </c>
      <c r="C34" s="69" t="s">
        <v>273</v>
      </c>
      <c r="D34" s="54" t="s">
        <v>232</v>
      </c>
      <c r="E34" s="66">
        <v>200</v>
      </c>
      <c r="F34" s="71">
        <v>0</v>
      </c>
      <c r="G34" s="71">
        <v>0</v>
      </c>
      <c r="H34" s="71">
        <v>0</v>
      </c>
    </row>
    <row r="35" spans="1:8" ht="48" x14ac:dyDescent="0.2">
      <c r="A35" s="68" t="s">
        <v>280</v>
      </c>
      <c r="B35" s="6">
        <v>926</v>
      </c>
      <c r="C35" s="69" t="s">
        <v>277</v>
      </c>
      <c r="D35" s="54" t="s">
        <v>251</v>
      </c>
      <c r="E35" s="70"/>
      <c r="F35" s="77">
        <v>5000</v>
      </c>
      <c r="G35" s="77"/>
      <c r="H35" s="58">
        <f t="shared" ref="H35:H78" si="2">SUM(G35/F35*100)</f>
        <v>0</v>
      </c>
    </row>
    <row r="36" spans="1:8" ht="86.25" x14ac:dyDescent="0.2">
      <c r="A36" s="68" t="s">
        <v>400</v>
      </c>
      <c r="B36" s="6">
        <v>926</v>
      </c>
      <c r="C36" s="69" t="s">
        <v>277</v>
      </c>
      <c r="D36" s="54" t="s">
        <v>251</v>
      </c>
      <c r="E36" s="70">
        <v>200</v>
      </c>
      <c r="F36" s="77">
        <v>5000</v>
      </c>
      <c r="G36" s="77"/>
      <c r="H36" s="58">
        <f t="shared" si="2"/>
        <v>0</v>
      </c>
    </row>
    <row r="37" spans="1:8" ht="60" x14ac:dyDescent="0.2">
      <c r="A37" s="68" t="s">
        <v>281</v>
      </c>
      <c r="B37" s="6">
        <v>926</v>
      </c>
      <c r="C37" s="69" t="s">
        <v>277</v>
      </c>
      <c r="D37" s="54" t="s">
        <v>253</v>
      </c>
      <c r="E37" s="70"/>
      <c r="F37" s="77">
        <v>19085</v>
      </c>
      <c r="G37" s="77">
        <v>19085</v>
      </c>
      <c r="H37" s="58">
        <f t="shared" si="2"/>
        <v>100</v>
      </c>
    </row>
    <row r="38" spans="1:8" ht="99" x14ac:dyDescent="0.2">
      <c r="A38" s="68" t="s">
        <v>401</v>
      </c>
      <c r="B38" s="6">
        <v>926</v>
      </c>
      <c r="C38" s="69" t="s">
        <v>277</v>
      </c>
      <c r="D38" s="54" t="s">
        <v>253</v>
      </c>
      <c r="E38" s="70">
        <v>200</v>
      </c>
      <c r="F38" s="77">
        <v>19085</v>
      </c>
      <c r="G38" s="77">
        <v>19085</v>
      </c>
      <c r="H38" s="58">
        <f t="shared" si="2"/>
        <v>100</v>
      </c>
    </row>
    <row r="39" spans="1:8" ht="60" x14ac:dyDescent="0.2">
      <c r="A39" s="68" t="s">
        <v>282</v>
      </c>
      <c r="B39" s="6">
        <v>926</v>
      </c>
      <c r="C39" s="69" t="s">
        <v>277</v>
      </c>
      <c r="D39" s="54" t="s">
        <v>255</v>
      </c>
      <c r="E39" s="70"/>
      <c r="F39" s="77">
        <f>SUM(F40)</f>
        <v>40000</v>
      </c>
      <c r="G39" s="77">
        <f>SUM(G40)</f>
        <v>40000</v>
      </c>
      <c r="H39" s="58">
        <f t="shared" si="2"/>
        <v>100</v>
      </c>
    </row>
    <row r="40" spans="1:8" ht="99" x14ac:dyDescent="0.2">
      <c r="A40" s="68" t="s">
        <v>402</v>
      </c>
      <c r="B40" s="6">
        <v>926</v>
      </c>
      <c r="C40" s="69" t="s">
        <v>277</v>
      </c>
      <c r="D40" s="54" t="s">
        <v>255</v>
      </c>
      <c r="E40" s="70">
        <v>200</v>
      </c>
      <c r="F40" s="77">
        <v>40000</v>
      </c>
      <c r="G40" s="77">
        <v>40000</v>
      </c>
      <c r="H40" s="58">
        <f t="shared" si="2"/>
        <v>100</v>
      </c>
    </row>
    <row r="41" spans="1:8" ht="13.5" x14ac:dyDescent="0.25">
      <c r="A41" s="59" t="s">
        <v>283</v>
      </c>
      <c r="B41" s="81">
        <v>926</v>
      </c>
      <c r="C41" s="82" t="s">
        <v>284</v>
      </c>
      <c r="D41" s="60"/>
      <c r="E41" s="83"/>
      <c r="F41" s="84">
        <f t="shared" ref="F41:G42" si="3">SUM(F42)</f>
        <v>252675</v>
      </c>
      <c r="G41" s="84">
        <f t="shared" si="3"/>
        <v>101000</v>
      </c>
      <c r="H41" s="58">
        <f t="shared" si="2"/>
        <v>39.972296428218066</v>
      </c>
    </row>
    <row r="42" spans="1:8" ht="26.25" x14ac:dyDescent="0.25">
      <c r="A42" s="74" t="s">
        <v>285</v>
      </c>
      <c r="B42" s="6">
        <v>926</v>
      </c>
      <c r="C42" s="69" t="s">
        <v>286</v>
      </c>
      <c r="D42" s="54"/>
      <c r="E42" s="66"/>
      <c r="F42" s="71">
        <f t="shared" si="3"/>
        <v>252675</v>
      </c>
      <c r="G42" s="71">
        <f t="shared" si="3"/>
        <v>101000</v>
      </c>
      <c r="H42" s="58">
        <f t="shared" si="2"/>
        <v>39.972296428218066</v>
      </c>
    </row>
    <row r="43" spans="1:8" ht="84" x14ac:dyDescent="0.2">
      <c r="A43" s="85" t="s">
        <v>259</v>
      </c>
      <c r="B43" s="6">
        <v>926</v>
      </c>
      <c r="C43" s="69" t="s">
        <v>286</v>
      </c>
      <c r="D43" s="6" t="s">
        <v>260</v>
      </c>
      <c r="E43" s="70"/>
      <c r="F43" s="86">
        <f>SUM(F44:F45)</f>
        <v>252675</v>
      </c>
      <c r="G43" s="86">
        <f>SUM(G44:G45)</f>
        <v>101000</v>
      </c>
      <c r="H43" s="58">
        <f t="shared" si="2"/>
        <v>39.972296428218066</v>
      </c>
    </row>
    <row r="44" spans="1:8" ht="186" x14ac:dyDescent="0.2">
      <c r="A44" s="72" t="s">
        <v>403</v>
      </c>
      <c r="B44" s="6">
        <v>926</v>
      </c>
      <c r="C44" s="87" t="s">
        <v>286</v>
      </c>
      <c r="D44" s="6" t="s">
        <v>260</v>
      </c>
      <c r="E44" s="70">
        <v>100</v>
      </c>
      <c r="F44" s="86">
        <v>229152</v>
      </c>
      <c r="G44" s="86">
        <v>101000</v>
      </c>
      <c r="H44" s="58">
        <f t="shared" si="2"/>
        <v>44.075548107806171</v>
      </c>
    </row>
    <row r="45" spans="1:8" ht="153.75" x14ac:dyDescent="0.25">
      <c r="A45" s="74" t="s">
        <v>404</v>
      </c>
      <c r="B45" s="6">
        <v>926</v>
      </c>
      <c r="C45" s="88" t="s">
        <v>286</v>
      </c>
      <c r="D45" s="6" t="s">
        <v>260</v>
      </c>
      <c r="E45" s="70">
        <v>200</v>
      </c>
      <c r="F45" s="86">
        <v>23523</v>
      </c>
      <c r="G45" s="86">
        <v>0</v>
      </c>
      <c r="H45" s="58">
        <f t="shared" si="2"/>
        <v>0</v>
      </c>
    </row>
    <row r="46" spans="1:8" ht="26.25" x14ac:dyDescent="0.25">
      <c r="A46" s="59" t="s">
        <v>287</v>
      </c>
      <c r="B46" s="81">
        <v>926</v>
      </c>
      <c r="C46" s="82" t="s">
        <v>288</v>
      </c>
      <c r="D46" s="60"/>
      <c r="E46" s="83"/>
      <c r="F46" s="84">
        <f>F47</f>
        <v>234000</v>
      </c>
      <c r="G46" s="84">
        <f>G47</f>
        <v>233999.99</v>
      </c>
      <c r="H46" s="58">
        <f t="shared" si="2"/>
        <v>99.999995726495726</v>
      </c>
    </row>
    <row r="47" spans="1:8" ht="25.5" x14ac:dyDescent="0.2">
      <c r="A47" s="89" t="s">
        <v>289</v>
      </c>
      <c r="B47" s="6">
        <v>926</v>
      </c>
      <c r="C47" s="90" t="s">
        <v>290</v>
      </c>
      <c r="D47" s="91"/>
      <c r="E47" s="54"/>
      <c r="F47" s="77">
        <f t="shared" ref="F47:G48" si="4">SUM(F48)</f>
        <v>234000</v>
      </c>
      <c r="G47" s="77">
        <f t="shared" si="4"/>
        <v>233999.99</v>
      </c>
      <c r="H47" s="58">
        <f t="shared" si="2"/>
        <v>99.999995726495726</v>
      </c>
    </row>
    <row r="48" spans="1:8" ht="24" x14ac:dyDescent="0.2">
      <c r="A48" s="68" t="s">
        <v>145</v>
      </c>
      <c r="B48" s="6">
        <v>926</v>
      </c>
      <c r="C48" s="65" t="s">
        <v>290</v>
      </c>
      <c r="D48" s="79" t="s">
        <v>146</v>
      </c>
      <c r="E48" s="70"/>
      <c r="F48" s="71">
        <f t="shared" si="4"/>
        <v>234000</v>
      </c>
      <c r="G48" s="71">
        <f t="shared" si="4"/>
        <v>233999.99</v>
      </c>
      <c r="H48" s="58">
        <f t="shared" si="2"/>
        <v>99.999995726495726</v>
      </c>
    </row>
    <row r="49" spans="1:8" ht="63" x14ac:dyDescent="0.2">
      <c r="A49" s="92" t="s">
        <v>405</v>
      </c>
      <c r="B49" s="6">
        <v>926</v>
      </c>
      <c r="C49" s="93" t="s">
        <v>290</v>
      </c>
      <c r="D49" s="79" t="s">
        <v>146</v>
      </c>
      <c r="E49" s="80">
        <v>200</v>
      </c>
      <c r="F49" s="94">
        <v>234000</v>
      </c>
      <c r="G49" s="94">
        <v>233999.99</v>
      </c>
      <c r="H49" s="58">
        <f t="shared" si="2"/>
        <v>99.999995726495726</v>
      </c>
    </row>
    <row r="50" spans="1:8" ht="15.75" x14ac:dyDescent="0.25">
      <c r="A50" s="5" t="s">
        <v>291</v>
      </c>
      <c r="B50" s="81">
        <v>926</v>
      </c>
      <c r="C50" s="82" t="s">
        <v>292</v>
      </c>
      <c r="D50" s="60"/>
      <c r="E50" s="83"/>
      <c r="F50" s="84">
        <f t="shared" ref="F50:G51" si="5">F51</f>
        <v>550758.43999999994</v>
      </c>
      <c r="G50" s="84">
        <f t="shared" si="5"/>
        <v>550758.43999999994</v>
      </c>
      <c r="H50" s="58">
        <f t="shared" si="2"/>
        <v>100</v>
      </c>
    </row>
    <row r="51" spans="1:8" ht="36" x14ac:dyDescent="0.25">
      <c r="A51" s="95" t="s">
        <v>293</v>
      </c>
      <c r="B51" s="6">
        <v>926</v>
      </c>
      <c r="C51" s="96" t="s">
        <v>292</v>
      </c>
      <c r="D51" s="54" t="s">
        <v>238</v>
      </c>
      <c r="E51" s="66"/>
      <c r="F51" s="97">
        <f t="shared" si="5"/>
        <v>550758.43999999994</v>
      </c>
      <c r="G51" s="97">
        <f t="shared" si="5"/>
        <v>550758.43999999994</v>
      </c>
      <c r="H51" s="58">
        <f t="shared" si="2"/>
        <v>100</v>
      </c>
    </row>
    <row r="52" spans="1:8" ht="62.25" x14ac:dyDescent="0.2">
      <c r="A52" s="92" t="s">
        <v>406</v>
      </c>
      <c r="B52" s="6">
        <v>926</v>
      </c>
      <c r="C52" s="96" t="s">
        <v>292</v>
      </c>
      <c r="D52" s="54" t="s">
        <v>238</v>
      </c>
      <c r="E52" s="70">
        <v>200</v>
      </c>
      <c r="F52" s="71">
        <v>550758.43999999994</v>
      </c>
      <c r="G52" s="71">
        <v>550758.43999999994</v>
      </c>
      <c r="H52" s="58">
        <f t="shared" si="2"/>
        <v>100</v>
      </c>
    </row>
    <row r="53" spans="1:8" ht="25.5" x14ac:dyDescent="0.25">
      <c r="A53" s="98" t="s">
        <v>294</v>
      </c>
      <c r="B53" s="81">
        <v>926</v>
      </c>
      <c r="C53" s="99" t="s">
        <v>295</v>
      </c>
      <c r="D53" s="60"/>
      <c r="E53" s="83"/>
      <c r="F53" s="100">
        <f>SUM(F54)</f>
        <v>2833033.9499999997</v>
      </c>
      <c r="G53" s="100">
        <f>SUM(G54)</f>
        <v>2832318.13</v>
      </c>
      <c r="H53" s="58">
        <f t="shared" si="2"/>
        <v>99.974733094885792</v>
      </c>
    </row>
    <row r="54" spans="1:8" ht="13.5" x14ac:dyDescent="0.25">
      <c r="A54" s="95" t="s">
        <v>296</v>
      </c>
      <c r="B54" s="6">
        <v>926</v>
      </c>
      <c r="C54" s="88" t="s">
        <v>297</v>
      </c>
      <c r="D54" s="54"/>
      <c r="E54" s="66"/>
      <c r="F54" s="97">
        <f>SUM(F55+F57+F61+F63+F65+F67+F69)</f>
        <v>2833033.9499999997</v>
      </c>
      <c r="G54" s="97">
        <f>SUM(G55+G57+G61+G63+G65+G67+G69)</f>
        <v>2832318.13</v>
      </c>
      <c r="H54" s="58">
        <f t="shared" si="2"/>
        <v>99.974733094885792</v>
      </c>
    </row>
    <row r="55" spans="1:8" ht="13.5" x14ac:dyDescent="0.25">
      <c r="A55" s="95" t="s">
        <v>153</v>
      </c>
      <c r="B55" s="6">
        <v>926</v>
      </c>
      <c r="C55" s="96" t="s">
        <v>297</v>
      </c>
      <c r="D55" s="54" t="s">
        <v>154</v>
      </c>
      <c r="E55" s="66"/>
      <c r="F55" s="97">
        <f>F56</f>
        <v>900000</v>
      </c>
      <c r="G55" s="97">
        <f>G56</f>
        <v>899321.87</v>
      </c>
      <c r="H55" s="58">
        <f t="shared" si="2"/>
        <v>99.924652222222221</v>
      </c>
    </row>
    <row r="56" spans="1:8" ht="51" x14ac:dyDescent="0.2">
      <c r="A56" s="92" t="s">
        <v>407</v>
      </c>
      <c r="B56" s="6">
        <v>926</v>
      </c>
      <c r="C56" s="96" t="s">
        <v>297</v>
      </c>
      <c r="D56" s="54" t="s">
        <v>154</v>
      </c>
      <c r="E56" s="70">
        <v>200</v>
      </c>
      <c r="F56" s="71">
        <v>900000</v>
      </c>
      <c r="G56" s="71">
        <v>899321.87</v>
      </c>
      <c r="H56" s="58">
        <f t="shared" si="2"/>
        <v>99.924652222222221</v>
      </c>
    </row>
    <row r="57" spans="1:8" ht="24" x14ac:dyDescent="0.2">
      <c r="A57" s="68" t="s">
        <v>298</v>
      </c>
      <c r="B57" s="6">
        <v>926</v>
      </c>
      <c r="C57" s="96" t="s">
        <v>297</v>
      </c>
      <c r="D57" s="54" t="s">
        <v>160</v>
      </c>
      <c r="E57" s="80"/>
      <c r="F57" s="101">
        <f>SUM(F58:F59)</f>
        <v>720009.66999999993</v>
      </c>
      <c r="G57" s="101">
        <f>SUM(G58:G59)</f>
        <v>719972.72</v>
      </c>
      <c r="H57" s="58">
        <f t="shared" si="2"/>
        <v>99.994868124479495</v>
      </c>
    </row>
    <row r="58" spans="1:8" ht="64.5" x14ac:dyDescent="0.25">
      <c r="A58" s="74" t="s">
        <v>408</v>
      </c>
      <c r="B58" s="6">
        <v>926</v>
      </c>
      <c r="C58" s="96" t="s">
        <v>297</v>
      </c>
      <c r="D58" s="54" t="s">
        <v>160</v>
      </c>
      <c r="E58" s="66">
        <v>200</v>
      </c>
      <c r="F58" s="102">
        <v>659957.09</v>
      </c>
      <c r="G58" s="102">
        <v>659920.14</v>
      </c>
      <c r="H58" s="58">
        <f t="shared" si="2"/>
        <v>99.994401151141517</v>
      </c>
    </row>
    <row r="59" spans="1:8" ht="60.75" x14ac:dyDescent="0.25">
      <c r="A59" s="68" t="s">
        <v>161</v>
      </c>
      <c r="B59" s="6">
        <v>926</v>
      </c>
      <c r="C59" s="96" t="s">
        <v>297</v>
      </c>
      <c r="D59" s="54" t="s">
        <v>162</v>
      </c>
      <c r="E59" s="66"/>
      <c r="F59" s="102">
        <f>SUM(F60)</f>
        <v>60052.58</v>
      </c>
      <c r="G59" s="102">
        <f>SUM(G60)</f>
        <v>60052.58</v>
      </c>
      <c r="H59" s="58">
        <f t="shared" si="2"/>
        <v>100</v>
      </c>
    </row>
    <row r="60" spans="1:8" ht="84.75" x14ac:dyDescent="0.25">
      <c r="A60" s="68" t="s">
        <v>299</v>
      </c>
      <c r="B60" s="6">
        <v>926</v>
      </c>
      <c r="C60" s="96" t="s">
        <v>297</v>
      </c>
      <c r="D60" s="54" t="s">
        <v>162</v>
      </c>
      <c r="E60" s="66">
        <v>200</v>
      </c>
      <c r="F60" s="102">
        <v>60052.58</v>
      </c>
      <c r="G60" s="102">
        <v>60052.58</v>
      </c>
      <c r="H60" s="58">
        <f t="shared" si="2"/>
        <v>100</v>
      </c>
    </row>
    <row r="61" spans="1:8" ht="36" x14ac:dyDescent="0.25">
      <c r="A61" s="95" t="s">
        <v>300</v>
      </c>
      <c r="B61" s="6">
        <v>926</v>
      </c>
      <c r="C61" s="96" t="s">
        <v>297</v>
      </c>
      <c r="D61" s="54" t="s">
        <v>168</v>
      </c>
      <c r="E61" s="66"/>
      <c r="F61" s="97">
        <f>SUM(F62)</f>
        <v>163852.69</v>
      </c>
      <c r="G61" s="97">
        <f>SUM(G62)</f>
        <v>163851.95000000001</v>
      </c>
      <c r="H61" s="58">
        <f t="shared" si="2"/>
        <v>99.99954837482376</v>
      </c>
    </row>
    <row r="62" spans="1:8" ht="74.25" x14ac:dyDescent="0.2">
      <c r="A62" s="95" t="s">
        <v>409</v>
      </c>
      <c r="B62" s="6">
        <v>926</v>
      </c>
      <c r="C62" s="96" t="s">
        <v>297</v>
      </c>
      <c r="D62" s="54" t="s">
        <v>168</v>
      </c>
      <c r="E62" s="70">
        <v>200</v>
      </c>
      <c r="F62" s="71">
        <v>163852.69</v>
      </c>
      <c r="G62" s="71">
        <v>163851.95000000001</v>
      </c>
      <c r="H62" s="58">
        <f t="shared" si="2"/>
        <v>99.99954837482376</v>
      </c>
    </row>
    <row r="63" spans="1:8" ht="36" x14ac:dyDescent="0.2">
      <c r="A63" s="68" t="s">
        <v>301</v>
      </c>
      <c r="B63" s="6">
        <v>926</v>
      </c>
      <c r="C63" s="96" t="s">
        <v>297</v>
      </c>
      <c r="D63" s="54" t="s">
        <v>175</v>
      </c>
      <c r="E63" s="80"/>
      <c r="F63" s="101">
        <f>SUM(F64)</f>
        <v>74448</v>
      </c>
      <c r="G63" s="101">
        <f>SUM(G64)</f>
        <v>74448</v>
      </c>
      <c r="H63" s="58">
        <f t="shared" si="2"/>
        <v>100</v>
      </c>
    </row>
    <row r="64" spans="1:8" ht="63.75" thickBot="1" x14ac:dyDescent="0.3">
      <c r="A64" s="68" t="s">
        <v>410</v>
      </c>
      <c r="B64" s="6">
        <v>926</v>
      </c>
      <c r="C64" s="96" t="s">
        <v>297</v>
      </c>
      <c r="D64" s="54" t="s">
        <v>302</v>
      </c>
      <c r="E64" s="66">
        <v>200</v>
      </c>
      <c r="F64" s="102">
        <v>74448</v>
      </c>
      <c r="G64" s="102">
        <v>74448</v>
      </c>
      <c r="H64" s="58">
        <f t="shared" si="2"/>
        <v>100</v>
      </c>
    </row>
    <row r="65" spans="1:8" ht="77.25" thickBot="1" x14ac:dyDescent="0.3">
      <c r="A65" s="2" t="s">
        <v>461</v>
      </c>
      <c r="B65" s="6">
        <v>926</v>
      </c>
      <c r="C65" s="96" t="s">
        <v>297</v>
      </c>
      <c r="D65" s="54" t="s">
        <v>303</v>
      </c>
      <c r="E65" s="66"/>
      <c r="F65" s="102">
        <f>SUM(F66)</f>
        <v>596995.59</v>
      </c>
      <c r="G65" s="102">
        <f>SUM(G66)</f>
        <v>596995.59</v>
      </c>
      <c r="H65" s="58">
        <f t="shared" si="2"/>
        <v>100</v>
      </c>
    </row>
    <row r="66" spans="1:8" ht="77.25" thickBot="1" x14ac:dyDescent="0.3">
      <c r="A66" s="2" t="s">
        <v>460</v>
      </c>
      <c r="B66" s="6">
        <v>926</v>
      </c>
      <c r="C66" s="96" t="s">
        <v>297</v>
      </c>
      <c r="D66" s="54" t="s">
        <v>303</v>
      </c>
      <c r="E66" s="66">
        <v>200</v>
      </c>
      <c r="F66" s="102">
        <v>596995.59</v>
      </c>
      <c r="G66" s="102">
        <v>596995.59</v>
      </c>
      <c r="H66" s="58">
        <f t="shared" si="2"/>
        <v>100</v>
      </c>
    </row>
    <row r="67" spans="1:8" ht="38.25" x14ac:dyDescent="0.2">
      <c r="A67" s="103" t="s">
        <v>304</v>
      </c>
      <c r="B67" s="62">
        <v>926</v>
      </c>
      <c r="C67" s="104" t="s">
        <v>297</v>
      </c>
      <c r="D67" s="105" t="s">
        <v>186</v>
      </c>
      <c r="E67" s="106"/>
      <c r="F67" s="84">
        <f>SUM(F68)</f>
        <v>7712</v>
      </c>
      <c r="G67" s="84">
        <f>SUM(G68)</f>
        <v>7712</v>
      </c>
      <c r="H67" s="63">
        <f t="shared" si="2"/>
        <v>100</v>
      </c>
    </row>
    <row r="68" spans="1:8" ht="77.25" x14ac:dyDescent="0.25">
      <c r="A68" s="3" t="s">
        <v>411</v>
      </c>
      <c r="B68" s="6">
        <v>926</v>
      </c>
      <c r="C68" s="96" t="s">
        <v>297</v>
      </c>
      <c r="D68" s="54" t="s">
        <v>186</v>
      </c>
      <c r="E68" s="66">
        <v>200</v>
      </c>
      <c r="F68" s="102">
        <v>7712</v>
      </c>
      <c r="G68" s="102">
        <v>7712</v>
      </c>
      <c r="H68" s="58">
        <f t="shared" si="2"/>
        <v>100</v>
      </c>
    </row>
    <row r="69" spans="1:8" ht="51" x14ac:dyDescent="0.2">
      <c r="A69" s="103" t="s">
        <v>213</v>
      </c>
      <c r="B69" s="62">
        <v>926</v>
      </c>
      <c r="C69" s="104" t="s">
        <v>297</v>
      </c>
      <c r="D69" s="107" t="s">
        <v>214</v>
      </c>
      <c r="E69" s="106"/>
      <c r="F69" s="84">
        <f>SUM(F70)</f>
        <v>370016</v>
      </c>
      <c r="G69" s="84">
        <f>SUM(G70)</f>
        <v>370016</v>
      </c>
      <c r="H69" s="63">
        <f t="shared" si="2"/>
        <v>100</v>
      </c>
    </row>
    <row r="70" spans="1:8" ht="75" x14ac:dyDescent="0.25">
      <c r="A70" s="68" t="s">
        <v>412</v>
      </c>
      <c r="B70" s="6">
        <v>926</v>
      </c>
      <c r="C70" s="96" t="s">
        <v>297</v>
      </c>
      <c r="D70" s="79" t="s">
        <v>214</v>
      </c>
      <c r="E70" s="66">
        <v>200</v>
      </c>
      <c r="F70" s="102">
        <v>370016</v>
      </c>
      <c r="G70" s="102">
        <v>370016</v>
      </c>
      <c r="H70" s="58">
        <f t="shared" si="2"/>
        <v>100</v>
      </c>
    </row>
    <row r="71" spans="1:8" ht="13.5" x14ac:dyDescent="0.25">
      <c r="A71" s="59" t="s">
        <v>305</v>
      </c>
      <c r="B71" s="81">
        <v>926</v>
      </c>
      <c r="C71" s="82" t="s">
        <v>306</v>
      </c>
      <c r="D71" s="107"/>
      <c r="E71" s="83"/>
      <c r="F71" s="84">
        <f>F72</f>
        <v>4430491.22</v>
      </c>
      <c r="G71" s="84">
        <f>G72</f>
        <v>4413300.3600000003</v>
      </c>
      <c r="H71" s="58">
        <f t="shared" si="2"/>
        <v>99.611987494244502</v>
      </c>
    </row>
    <row r="72" spans="1:8" ht="12.75" x14ac:dyDescent="0.2">
      <c r="A72" s="3" t="s">
        <v>307</v>
      </c>
      <c r="B72" s="6">
        <v>926</v>
      </c>
      <c r="C72" s="90" t="s">
        <v>308</v>
      </c>
      <c r="D72" s="54"/>
      <c r="E72" s="70"/>
      <c r="F72" s="71">
        <f>SUM(F73+F76+F78+F81+F80)</f>
        <v>4430491.22</v>
      </c>
      <c r="G72" s="71">
        <f>SUM(G73+G76+G78+G81+G80)</f>
        <v>4413300.3600000003</v>
      </c>
      <c r="H72" s="58">
        <f t="shared" si="2"/>
        <v>99.611987494244502</v>
      </c>
    </row>
    <row r="73" spans="1:8" ht="89.25" x14ac:dyDescent="0.2">
      <c r="A73" s="89" t="s">
        <v>193</v>
      </c>
      <c r="B73" s="6">
        <v>926</v>
      </c>
      <c r="C73" s="96" t="s">
        <v>308</v>
      </c>
      <c r="D73" s="54" t="s">
        <v>194</v>
      </c>
      <c r="E73" s="70"/>
      <c r="F73" s="71">
        <f>SUM(F74)</f>
        <v>2877113</v>
      </c>
      <c r="G73" s="71">
        <f>SUM(G74)</f>
        <v>2877113</v>
      </c>
      <c r="H73" s="58">
        <f t="shared" si="2"/>
        <v>100</v>
      </c>
    </row>
    <row r="74" spans="1:8" ht="186.75" x14ac:dyDescent="0.2">
      <c r="A74" s="68" t="s">
        <v>413</v>
      </c>
      <c r="B74" s="6">
        <v>926</v>
      </c>
      <c r="C74" s="90" t="s">
        <v>308</v>
      </c>
      <c r="D74" s="54" t="s">
        <v>194</v>
      </c>
      <c r="E74" s="70">
        <v>100</v>
      </c>
      <c r="F74" s="71">
        <v>2877113</v>
      </c>
      <c r="G74" s="71">
        <v>2877113</v>
      </c>
      <c r="H74" s="58">
        <f t="shared" si="2"/>
        <v>100</v>
      </c>
    </row>
    <row r="75" spans="1:8" ht="96" x14ac:dyDescent="0.2">
      <c r="A75" s="68" t="s">
        <v>309</v>
      </c>
      <c r="B75" s="6">
        <v>926</v>
      </c>
      <c r="C75" s="90" t="s">
        <v>308</v>
      </c>
      <c r="D75" s="54" t="s">
        <v>196</v>
      </c>
      <c r="E75" s="70"/>
      <c r="F75" s="71">
        <v>968514</v>
      </c>
      <c r="G75" s="71">
        <v>968514</v>
      </c>
      <c r="H75" s="58">
        <f t="shared" si="2"/>
        <v>100</v>
      </c>
    </row>
    <row r="76" spans="1:8" ht="198" x14ac:dyDescent="0.2">
      <c r="A76" s="68" t="s">
        <v>414</v>
      </c>
      <c r="B76" s="6">
        <v>926</v>
      </c>
      <c r="C76" s="90" t="s">
        <v>308</v>
      </c>
      <c r="D76" s="54" t="s">
        <v>196</v>
      </c>
      <c r="E76" s="70">
        <v>100</v>
      </c>
      <c r="F76" s="71">
        <v>968514</v>
      </c>
      <c r="G76" s="71">
        <v>968514</v>
      </c>
      <c r="H76" s="58">
        <f t="shared" si="2"/>
        <v>100</v>
      </c>
    </row>
    <row r="77" spans="1:8" ht="84" x14ac:dyDescent="0.2">
      <c r="A77" s="68" t="s">
        <v>197</v>
      </c>
      <c r="B77" s="6">
        <v>926</v>
      </c>
      <c r="C77" s="96" t="s">
        <v>308</v>
      </c>
      <c r="D77" s="54" t="s">
        <v>198</v>
      </c>
      <c r="E77" s="70"/>
      <c r="F77" s="71">
        <v>50974.42</v>
      </c>
      <c r="G77" s="71">
        <v>50974.42</v>
      </c>
      <c r="H77" s="58">
        <f t="shared" si="2"/>
        <v>100</v>
      </c>
    </row>
    <row r="78" spans="1:8" ht="186.75" x14ac:dyDescent="0.2">
      <c r="A78" s="68" t="s">
        <v>415</v>
      </c>
      <c r="B78" s="6">
        <v>926</v>
      </c>
      <c r="C78" s="96" t="s">
        <v>308</v>
      </c>
      <c r="D78" s="54" t="s">
        <v>198</v>
      </c>
      <c r="E78" s="70">
        <v>100</v>
      </c>
      <c r="F78" s="71">
        <v>50974.42</v>
      </c>
      <c r="G78" s="71">
        <v>50974.42</v>
      </c>
      <c r="H78" s="58">
        <f t="shared" si="2"/>
        <v>100</v>
      </c>
    </row>
    <row r="79" spans="1:8" ht="63.75" x14ac:dyDescent="0.2">
      <c r="A79" s="108" t="s">
        <v>201</v>
      </c>
      <c r="B79" s="6">
        <v>926</v>
      </c>
      <c r="C79" s="96" t="s">
        <v>308</v>
      </c>
      <c r="D79" s="54" t="s">
        <v>202</v>
      </c>
      <c r="E79" s="70">
        <v>200</v>
      </c>
      <c r="F79" s="71"/>
      <c r="G79" s="71"/>
      <c r="H79" s="58">
        <v>0</v>
      </c>
    </row>
    <row r="80" spans="1:8" ht="102" x14ac:dyDescent="0.2">
      <c r="A80" s="108" t="s">
        <v>310</v>
      </c>
      <c r="B80" s="6">
        <v>926</v>
      </c>
      <c r="C80" s="96" t="s">
        <v>308</v>
      </c>
      <c r="D80" s="54" t="s">
        <v>202</v>
      </c>
      <c r="E80" s="70">
        <v>200</v>
      </c>
      <c r="F80" s="71"/>
      <c r="G80" s="71"/>
      <c r="H80" s="58">
        <v>0</v>
      </c>
    </row>
    <row r="81" spans="1:8" ht="25.5" x14ac:dyDescent="0.2">
      <c r="A81" s="108" t="s">
        <v>311</v>
      </c>
      <c r="B81" s="6">
        <v>926</v>
      </c>
      <c r="C81" s="90" t="s">
        <v>308</v>
      </c>
      <c r="D81" s="54" t="s">
        <v>200</v>
      </c>
      <c r="E81" s="70"/>
      <c r="F81" s="71">
        <f>SUM(F82+F83)</f>
        <v>533889.80000000005</v>
      </c>
      <c r="G81" s="71">
        <f>SUM(G82+G83)</f>
        <v>516698.94</v>
      </c>
      <c r="H81" s="58">
        <f t="shared" ref="H81:H92" si="6">SUM(G81/F81*100)</f>
        <v>96.78007334097785</v>
      </c>
    </row>
    <row r="82" spans="1:8" ht="63" x14ac:dyDescent="0.2">
      <c r="A82" s="68" t="s">
        <v>416</v>
      </c>
      <c r="B82" s="6">
        <v>926</v>
      </c>
      <c r="C82" s="96" t="s">
        <v>308</v>
      </c>
      <c r="D82" s="54" t="s">
        <v>200</v>
      </c>
      <c r="E82" s="70">
        <v>200</v>
      </c>
      <c r="F82" s="71">
        <v>528297.80000000005</v>
      </c>
      <c r="G82" s="71">
        <v>512106.94</v>
      </c>
      <c r="H82" s="58">
        <f t="shared" si="6"/>
        <v>96.935277792184621</v>
      </c>
    </row>
    <row r="83" spans="1:8" ht="38.25" x14ac:dyDescent="0.2">
      <c r="A83" s="74" t="s">
        <v>417</v>
      </c>
      <c r="B83" s="6">
        <v>926</v>
      </c>
      <c r="C83" s="90" t="s">
        <v>308</v>
      </c>
      <c r="D83" s="54" t="s">
        <v>200</v>
      </c>
      <c r="E83" s="70">
        <v>800</v>
      </c>
      <c r="F83" s="71">
        <v>5592</v>
      </c>
      <c r="G83" s="71">
        <v>4592</v>
      </c>
      <c r="H83" s="58">
        <f t="shared" si="6"/>
        <v>82.117310443490695</v>
      </c>
    </row>
    <row r="84" spans="1:8" ht="12.75" x14ac:dyDescent="0.2">
      <c r="A84" s="59" t="s">
        <v>312</v>
      </c>
      <c r="B84" s="62">
        <v>926</v>
      </c>
      <c r="C84" s="82" t="s">
        <v>313</v>
      </c>
      <c r="D84" s="60"/>
      <c r="E84" s="60"/>
      <c r="F84" s="84">
        <f>F85</f>
        <v>229557.04</v>
      </c>
      <c r="G84" s="84">
        <f>G85</f>
        <v>229556.98</v>
      </c>
      <c r="H84" s="58">
        <f t="shared" si="6"/>
        <v>99.999973862705332</v>
      </c>
    </row>
    <row r="85" spans="1:8" ht="12.75" x14ac:dyDescent="0.2">
      <c r="A85" s="68" t="s">
        <v>314</v>
      </c>
      <c r="B85" s="6">
        <v>926</v>
      </c>
      <c r="C85" s="69" t="s">
        <v>315</v>
      </c>
      <c r="D85" s="54"/>
      <c r="E85" s="70"/>
      <c r="F85" s="71">
        <f>F87</f>
        <v>229557.04</v>
      </c>
      <c r="G85" s="71">
        <f>G87</f>
        <v>229556.98</v>
      </c>
      <c r="H85" s="58">
        <f t="shared" si="6"/>
        <v>99.999973862705332</v>
      </c>
    </row>
    <row r="86" spans="1:8" ht="120" x14ac:dyDescent="0.2">
      <c r="A86" s="68" t="s">
        <v>243</v>
      </c>
      <c r="B86" s="6">
        <v>926</v>
      </c>
      <c r="C86" s="90" t="s">
        <v>315</v>
      </c>
      <c r="D86" s="6" t="s">
        <v>244</v>
      </c>
      <c r="E86" s="70"/>
      <c r="F86" s="71">
        <f>SUM(F87)</f>
        <v>229557.04</v>
      </c>
      <c r="G86" s="71">
        <f>SUM(G87)</f>
        <v>229556.98</v>
      </c>
      <c r="H86" s="58">
        <f t="shared" si="6"/>
        <v>99.999973862705332</v>
      </c>
    </row>
    <row r="87" spans="1:8" ht="146.25" x14ac:dyDescent="0.2">
      <c r="A87" s="68" t="s">
        <v>418</v>
      </c>
      <c r="B87" s="6">
        <v>926</v>
      </c>
      <c r="C87" s="90" t="s">
        <v>315</v>
      </c>
      <c r="D87" s="6" t="s">
        <v>244</v>
      </c>
      <c r="E87" s="70">
        <v>300</v>
      </c>
      <c r="F87" s="71">
        <v>229557.04</v>
      </c>
      <c r="G87" s="71">
        <v>229556.98</v>
      </c>
      <c r="H87" s="58">
        <f t="shared" si="6"/>
        <v>99.999973862705332</v>
      </c>
    </row>
    <row r="88" spans="1:8" ht="12.75" x14ac:dyDescent="0.2">
      <c r="A88" s="59" t="s">
        <v>316</v>
      </c>
      <c r="B88" s="62">
        <v>926</v>
      </c>
      <c r="C88" s="109" t="s">
        <v>317</v>
      </c>
      <c r="D88" s="105"/>
      <c r="E88" s="106"/>
      <c r="F88" s="110">
        <f t="shared" ref="F88:G90" si="7">SUM(F89)</f>
        <v>47000</v>
      </c>
      <c r="G88" s="110">
        <f t="shared" si="7"/>
        <v>46999.97</v>
      </c>
      <c r="H88" s="58">
        <f t="shared" si="6"/>
        <v>99.999936170212763</v>
      </c>
    </row>
    <row r="89" spans="1:8" ht="13.5" x14ac:dyDescent="0.25">
      <c r="A89" s="111" t="s">
        <v>318</v>
      </c>
      <c r="B89" s="112">
        <v>926</v>
      </c>
      <c r="C89" s="113" t="s">
        <v>319</v>
      </c>
      <c r="D89" s="114"/>
      <c r="E89" s="115"/>
      <c r="F89" s="116">
        <f t="shared" si="7"/>
        <v>47000</v>
      </c>
      <c r="G89" s="116">
        <f t="shared" si="7"/>
        <v>46999.97</v>
      </c>
      <c r="H89" s="58">
        <f t="shared" si="6"/>
        <v>99.999936170212763</v>
      </c>
    </row>
    <row r="90" spans="1:8" ht="24" x14ac:dyDescent="0.2">
      <c r="A90" s="111" t="s">
        <v>207</v>
      </c>
      <c r="B90" s="117">
        <v>926</v>
      </c>
      <c r="C90" s="118">
        <v>1102</v>
      </c>
      <c r="D90" s="114" t="s">
        <v>208</v>
      </c>
      <c r="E90" s="119"/>
      <c r="F90" s="120">
        <f t="shared" si="7"/>
        <v>47000</v>
      </c>
      <c r="G90" s="120">
        <f t="shared" si="7"/>
        <v>46999.97</v>
      </c>
      <c r="H90" s="58">
        <f t="shared" si="6"/>
        <v>99.999936170212763</v>
      </c>
    </row>
    <row r="91" spans="1:8" ht="60.75" x14ac:dyDescent="0.2">
      <c r="A91" s="111" t="s">
        <v>419</v>
      </c>
      <c r="B91" s="117">
        <v>926</v>
      </c>
      <c r="C91" s="118">
        <v>1102</v>
      </c>
      <c r="D91" s="114" t="s">
        <v>208</v>
      </c>
      <c r="E91" s="119">
        <v>200</v>
      </c>
      <c r="F91" s="120">
        <v>47000</v>
      </c>
      <c r="G91" s="120">
        <v>46999.97</v>
      </c>
      <c r="H91" s="58">
        <f t="shared" si="6"/>
        <v>99.999936170212763</v>
      </c>
    </row>
    <row r="92" spans="1:8" ht="12.75" x14ac:dyDescent="0.2">
      <c r="A92" s="121" t="s">
        <v>261</v>
      </c>
      <c r="B92" s="122"/>
      <c r="C92" s="122"/>
      <c r="D92" s="122"/>
      <c r="E92" s="56"/>
      <c r="F92" s="123">
        <f>SUM(F88+F84+F71+F53+F50+F46+F41+F14)</f>
        <v>12994031.369999997</v>
      </c>
      <c r="G92" s="123">
        <f>SUM(G88+G84+G71+G53+G50+G46+G41+G14)</f>
        <v>12743675.68</v>
      </c>
      <c r="H92" s="58">
        <f t="shared" si="6"/>
        <v>98.073302404225316</v>
      </c>
    </row>
  </sheetData>
  <mergeCells count="7">
    <mergeCell ref="A8:H10"/>
    <mergeCell ref="A4:E4"/>
    <mergeCell ref="A5:E5"/>
    <mergeCell ref="A1:H1"/>
    <mergeCell ref="A2:H2"/>
    <mergeCell ref="A3:H3"/>
    <mergeCell ref="G4:H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Normal="100" workbookViewId="0">
      <selection activeCell="E13" sqref="E13"/>
    </sheetView>
  </sheetViews>
  <sheetFormatPr defaultRowHeight="12" x14ac:dyDescent="0.2"/>
  <cols>
    <col min="1" max="1" width="38.83203125" customWidth="1"/>
    <col min="2" max="2" width="18" customWidth="1"/>
    <col min="4" max="4" width="18" customWidth="1"/>
    <col min="5" max="5" width="20.33203125" customWidth="1"/>
    <col min="6" max="6" width="14.83203125" customWidth="1"/>
  </cols>
  <sheetData>
    <row r="1" spans="1:6" x14ac:dyDescent="0.2">
      <c r="A1" s="1"/>
      <c r="B1" s="1"/>
      <c r="C1" s="1"/>
      <c r="D1" s="1"/>
      <c r="E1" s="1"/>
    </row>
    <row r="2" spans="1:6" x14ac:dyDescent="0.2">
      <c r="A2" s="1"/>
      <c r="B2" s="1"/>
      <c r="C2" s="1"/>
      <c r="D2" s="153" t="s">
        <v>338</v>
      </c>
      <c r="E2" s="153"/>
      <c r="F2" s="163"/>
    </row>
    <row r="3" spans="1:6" ht="9.75" customHeight="1" x14ac:dyDescent="0.2">
      <c r="A3" s="153" t="s">
        <v>135</v>
      </c>
      <c r="B3" s="153"/>
      <c r="C3" s="153"/>
      <c r="D3" s="153"/>
      <c r="E3" s="163"/>
      <c r="F3" s="163"/>
    </row>
    <row r="4" spans="1:6" ht="9.75" hidden="1" customHeight="1" x14ac:dyDescent="0.2">
      <c r="A4" s="163"/>
      <c r="B4" s="163"/>
      <c r="C4" s="163"/>
      <c r="D4" s="163"/>
      <c r="E4" s="163"/>
      <c r="F4" s="163"/>
    </row>
    <row r="5" spans="1:6" ht="12" hidden="1" customHeight="1" x14ac:dyDescent="0.2">
      <c r="A5" s="163"/>
      <c r="B5" s="163"/>
      <c r="C5" s="163"/>
      <c r="D5" s="163"/>
      <c r="E5" s="163"/>
      <c r="F5" s="163"/>
    </row>
    <row r="6" spans="1:6" ht="12" hidden="1" customHeight="1" x14ac:dyDescent="0.2">
      <c r="A6" s="163"/>
      <c r="B6" s="163"/>
      <c r="C6" s="163"/>
      <c r="D6" s="163"/>
      <c r="E6" s="163"/>
      <c r="F6" s="163"/>
    </row>
    <row r="7" spans="1:6" ht="12" hidden="1" customHeight="1" x14ac:dyDescent="0.2">
      <c r="A7" s="163"/>
      <c r="B7" s="163"/>
      <c r="C7" s="163"/>
      <c r="D7" s="163"/>
      <c r="E7" s="163"/>
      <c r="F7" s="163"/>
    </row>
    <row r="8" spans="1:6" x14ac:dyDescent="0.2">
      <c r="A8" s="1"/>
      <c r="B8" s="1"/>
      <c r="C8" s="1"/>
      <c r="D8" s="153" t="s">
        <v>489</v>
      </c>
      <c r="E8" s="153"/>
      <c r="F8" s="163"/>
    </row>
    <row r="9" spans="1:6" ht="57.75" customHeight="1" x14ac:dyDescent="0.2">
      <c r="A9" s="164" t="s">
        <v>488</v>
      </c>
      <c r="B9" s="164"/>
      <c r="C9" s="164"/>
      <c r="D9" s="164"/>
      <c r="E9" s="163"/>
      <c r="F9" s="163"/>
    </row>
    <row r="10" spans="1:6" x14ac:dyDescent="0.2">
      <c r="A10" s="1"/>
      <c r="B10" s="1"/>
      <c r="C10" s="1"/>
      <c r="D10" s="1"/>
      <c r="E10" s="1"/>
    </row>
    <row r="11" spans="1:6" x14ac:dyDescent="0.2">
      <c r="A11" s="1"/>
      <c r="B11" s="1"/>
      <c r="C11" s="1"/>
      <c r="D11" s="1"/>
      <c r="E11" s="1"/>
    </row>
    <row r="12" spans="1:6" x14ac:dyDescent="0.2">
      <c r="A12" s="1"/>
      <c r="B12" s="1"/>
      <c r="C12" s="1"/>
      <c r="D12" s="1"/>
      <c r="E12" s="1"/>
    </row>
    <row r="13" spans="1:6" ht="24" x14ac:dyDescent="0.2">
      <c r="A13" s="54" t="s">
        <v>136</v>
      </c>
      <c r="B13" s="6" t="s">
        <v>137</v>
      </c>
      <c r="C13" s="6" t="s">
        <v>138</v>
      </c>
      <c r="D13" s="6" t="s">
        <v>490</v>
      </c>
      <c r="E13" s="6" t="s">
        <v>491</v>
      </c>
      <c r="F13" s="6" t="s">
        <v>262</v>
      </c>
    </row>
    <row r="14" spans="1:6" ht="51.75" x14ac:dyDescent="0.25">
      <c r="A14" s="124" t="s">
        <v>139</v>
      </c>
      <c r="B14" s="125" t="s">
        <v>140</v>
      </c>
      <c r="C14" s="126"/>
      <c r="D14" s="127">
        <f>D15</f>
        <v>234000</v>
      </c>
      <c r="E14" s="127">
        <f>E15</f>
        <v>233999.99</v>
      </c>
      <c r="F14" s="127">
        <f>SUM(E14/D14*100)</f>
        <v>99.999995726495726</v>
      </c>
    </row>
    <row r="15" spans="1:6" ht="36" x14ac:dyDescent="0.2">
      <c r="A15" s="128" t="s">
        <v>141</v>
      </c>
      <c r="B15" s="129" t="s">
        <v>142</v>
      </c>
      <c r="C15" s="130"/>
      <c r="D15" s="131">
        <f>SUM(D16)</f>
        <v>234000</v>
      </c>
      <c r="E15" s="131">
        <f>SUM(E16)</f>
        <v>233999.99</v>
      </c>
      <c r="F15" s="131">
        <f>SUM(F14)</f>
        <v>99.999995726495726</v>
      </c>
    </row>
    <row r="16" spans="1:6" ht="40.5" x14ac:dyDescent="0.25">
      <c r="A16" s="132" t="s">
        <v>143</v>
      </c>
      <c r="B16" s="66" t="s">
        <v>144</v>
      </c>
      <c r="C16" s="70"/>
      <c r="D16" s="71">
        <f>D17</f>
        <v>234000</v>
      </c>
      <c r="E16" s="71">
        <f>E17</f>
        <v>233999.99</v>
      </c>
      <c r="F16" s="67">
        <f t="shared" ref="F16:F29" si="0">SUM(E16/D16*100)</f>
        <v>99.999995726495726</v>
      </c>
    </row>
    <row r="17" spans="1:6" ht="24" x14ac:dyDescent="0.2">
      <c r="A17" s="68" t="s">
        <v>145</v>
      </c>
      <c r="B17" s="79" t="s">
        <v>146</v>
      </c>
      <c r="C17" s="70"/>
      <c r="D17" s="71">
        <f>SUM(D18:D18)</f>
        <v>234000</v>
      </c>
      <c r="E17" s="71">
        <f>SUM(E18:E18)</f>
        <v>233999.99</v>
      </c>
      <c r="F17" s="67">
        <f t="shared" si="0"/>
        <v>99.999995726495726</v>
      </c>
    </row>
    <row r="18" spans="1:6" ht="63" x14ac:dyDescent="0.2">
      <c r="A18" s="92" t="s">
        <v>420</v>
      </c>
      <c r="B18" s="79" t="s">
        <v>146</v>
      </c>
      <c r="C18" s="70">
        <v>200</v>
      </c>
      <c r="D18" s="71">
        <v>234000</v>
      </c>
      <c r="E18" s="71">
        <v>233999.99</v>
      </c>
      <c r="F18" s="67">
        <f t="shared" si="0"/>
        <v>99.999995726495726</v>
      </c>
    </row>
    <row r="19" spans="1:6" ht="54" x14ac:dyDescent="0.25">
      <c r="A19" s="133" t="s">
        <v>147</v>
      </c>
      <c r="B19" s="126" t="s">
        <v>148</v>
      </c>
      <c r="C19" s="126"/>
      <c r="D19" s="134">
        <f>SUM(D20+D24+D30+D34+D38)</f>
        <v>2455305.9499999997</v>
      </c>
      <c r="E19" s="134">
        <f>SUM(E20+E24+E30+E34+E38)</f>
        <v>2454590.13</v>
      </c>
      <c r="F19" s="127">
        <f t="shared" si="0"/>
        <v>99.970845995791279</v>
      </c>
    </row>
    <row r="20" spans="1:6" ht="48" x14ac:dyDescent="0.2">
      <c r="A20" s="135" t="s">
        <v>149</v>
      </c>
      <c r="B20" s="107" t="s">
        <v>150</v>
      </c>
      <c r="C20" s="106"/>
      <c r="D20" s="136">
        <f>D21</f>
        <v>900000</v>
      </c>
      <c r="E20" s="136">
        <f>E21</f>
        <v>899321.87</v>
      </c>
      <c r="F20" s="84">
        <f t="shared" si="0"/>
        <v>99.924652222222221</v>
      </c>
    </row>
    <row r="21" spans="1:6" ht="24" x14ac:dyDescent="0.2">
      <c r="A21" s="95" t="s">
        <v>151</v>
      </c>
      <c r="B21" s="54" t="s">
        <v>152</v>
      </c>
      <c r="C21" s="54"/>
      <c r="D21" s="77">
        <f>SUM(D22)</f>
        <v>900000</v>
      </c>
      <c r="E21" s="77">
        <f>SUM(E22)</f>
        <v>899321.87</v>
      </c>
      <c r="F21" s="67">
        <f t="shared" si="0"/>
        <v>99.924652222222221</v>
      </c>
    </row>
    <row r="22" spans="1:6" ht="12.75" x14ac:dyDescent="0.2">
      <c r="A22" s="95" t="s">
        <v>153</v>
      </c>
      <c r="B22" s="54" t="s">
        <v>154</v>
      </c>
      <c r="C22" s="70"/>
      <c r="D22" s="71">
        <f>SUM(D23)</f>
        <v>900000</v>
      </c>
      <c r="E22" s="71">
        <f>SUM(E23)</f>
        <v>899321.87</v>
      </c>
      <c r="F22" s="67">
        <f t="shared" si="0"/>
        <v>99.924652222222221</v>
      </c>
    </row>
    <row r="23" spans="1:6" ht="51" x14ac:dyDescent="0.2">
      <c r="A23" s="92" t="s">
        <v>407</v>
      </c>
      <c r="B23" s="54" t="s">
        <v>154</v>
      </c>
      <c r="C23" s="70">
        <v>200</v>
      </c>
      <c r="D23" s="71">
        <v>900000</v>
      </c>
      <c r="E23" s="71">
        <v>899321.87</v>
      </c>
      <c r="F23" s="67">
        <f t="shared" si="0"/>
        <v>99.924652222222221</v>
      </c>
    </row>
    <row r="24" spans="1:6" ht="36" x14ac:dyDescent="0.2">
      <c r="A24" s="128" t="s">
        <v>155</v>
      </c>
      <c r="B24" s="129" t="s">
        <v>156</v>
      </c>
      <c r="C24" s="130"/>
      <c r="D24" s="131">
        <f>SUM(D25)</f>
        <v>720009.66999999993</v>
      </c>
      <c r="E24" s="131">
        <f>SUM(E25)</f>
        <v>719972.72</v>
      </c>
      <c r="F24" s="84">
        <f t="shared" si="0"/>
        <v>99.994868124479495</v>
      </c>
    </row>
    <row r="25" spans="1:6" ht="40.5" x14ac:dyDescent="0.25">
      <c r="A25" s="132" t="s">
        <v>157</v>
      </c>
      <c r="B25" s="66" t="s">
        <v>158</v>
      </c>
      <c r="C25" s="66"/>
      <c r="D25" s="97">
        <f>D26+D28</f>
        <v>720009.66999999993</v>
      </c>
      <c r="E25" s="97">
        <f>E26+E28</f>
        <v>719972.72</v>
      </c>
      <c r="F25" s="67">
        <f t="shared" si="0"/>
        <v>99.994868124479495</v>
      </c>
    </row>
    <row r="26" spans="1:6" ht="24" x14ac:dyDescent="0.2">
      <c r="A26" s="68" t="s">
        <v>159</v>
      </c>
      <c r="B26" s="54" t="s">
        <v>160</v>
      </c>
      <c r="C26" s="70"/>
      <c r="D26" s="71">
        <f>SUM(D27)</f>
        <v>659957.09</v>
      </c>
      <c r="E26" s="71">
        <f>SUM(E27)</f>
        <v>659920.14</v>
      </c>
      <c r="F26" s="67">
        <f t="shared" si="0"/>
        <v>99.994401151141517</v>
      </c>
    </row>
    <row r="27" spans="1:6" ht="63" x14ac:dyDescent="0.2">
      <c r="A27" s="92" t="s">
        <v>421</v>
      </c>
      <c r="B27" s="54" t="s">
        <v>160</v>
      </c>
      <c r="C27" s="70">
        <v>200</v>
      </c>
      <c r="D27" s="71">
        <v>659957.09</v>
      </c>
      <c r="E27" s="71">
        <v>659920.14</v>
      </c>
      <c r="F27" s="67">
        <f t="shared" si="0"/>
        <v>99.994401151141517</v>
      </c>
    </row>
    <row r="28" spans="1:6" ht="60" x14ac:dyDescent="0.2">
      <c r="A28" s="68" t="s">
        <v>161</v>
      </c>
      <c r="B28" s="54" t="s">
        <v>162</v>
      </c>
      <c r="C28" s="70"/>
      <c r="D28" s="71">
        <f>SUM(D29)</f>
        <v>60052.58</v>
      </c>
      <c r="E28" s="71">
        <f>SUM(E29)</f>
        <v>60052.58</v>
      </c>
      <c r="F28" s="67">
        <f t="shared" si="0"/>
        <v>100</v>
      </c>
    </row>
    <row r="29" spans="1:6" ht="86.25" x14ac:dyDescent="0.2">
      <c r="A29" s="92" t="s">
        <v>422</v>
      </c>
      <c r="B29" s="54" t="s">
        <v>162</v>
      </c>
      <c r="C29" s="70">
        <v>200</v>
      </c>
      <c r="D29" s="71">
        <v>60052.58</v>
      </c>
      <c r="E29" s="71">
        <v>60052.58</v>
      </c>
      <c r="F29" s="67">
        <f t="shared" si="0"/>
        <v>100</v>
      </c>
    </row>
    <row r="30" spans="1:6" ht="24" x14ac:dyDescent="0.2">
      <c r="A30" s="128" t="s">
        <v>163</v>
      </c>
      <c r="B30" s="129" t="s">
        <v>164</v>
      </c>
      <c r="C30" s="130"/>
      <c r="D30" s="131">
        <f>SUM(D31)</f>
        <v>163852.69</v>
      </c>
      <c r="E30" s="131">
        <f>SUM(E31)</f>
        <v>163851.95000000001</v>
      </c>
      <c r="F30" s="131">
        <f>SUM(F33)</f>
        <v>99.99954837482376</v>
      </c>
    </row>
    <row r="31" spans="1:6" ht="40.5" x14ac:dyDescent="0.25">
      <c r="A31" s="132" t="s">
        <v>165</v>
      </c>
      <c r="B31" s="66" t="s">
        <v>166</v>
      </c>
      <c r="C31" s="66"/>
      <c r="D31" s="97">
        <f>D32</f>
        <v>163852.69</v>
      </c>
      <c r="E31" s="97">
        <f>E32</f>
        <v>163851.95000000001</v>
      </c>
      <c r="F31" s="67">
        <f t="shared" ref="F31:F54" si="1">SUM(E31/D31*100)</f>
        <v>99.99954837482376</v>
      </c>
    </row>
    <row r="32" spans="1:6" ht="36" x14ac:dyDescent="0.2">
      <c r="A32" s="68" t="s">
        <v>167</v>
      </c>
      <c r="B32" s="54" t="s">
        <v>168</v>
      </c>
      <c r="C32" s="70"/>
      <c r="D32" s="71">
        <f>D33</f>
        <v>163852.69</v>
      </c>
      <c r="E32" s="71">
        <f>E33</f>
        <v>163851.95000000001</v>
      </c>
      <c r="F32" s="67">
        <f t="shared" si="1"/>
        <v>99.99954837482376</v>
      </c>
    </row>
    <row r="33" spans="1:6" ht="38.25" x14ac:dyDescent="0.2">
      <c r="A33" s="74" t="s">
        <v>169</v>
      </c>
      <c r="B33" s="54" t="s">
        <v>168</v>
      </c>
      <c r="C33" s="70">
        <v>200</v>
      </c>
      <c r="D33" s="71">
        <v>163852.69</v>
      </c>
      <c r="E33" s="71">
        <v>163851.95000000001</v>
      </c>
      <c r="F33" s="67">
        <f t="shared" si="1"/>
        <v>99.99954837482376</v>
      </c>
    </row>
    <row r="34" spans="1:6" ht="24" x14ac:dyDescent="0.2">
      <c r="A34" s="128" t="s">
        <v>170</v>
      </c>
      <c r="B34" s="129" t="s">
        <v>171</v>
      </c>
      <c r="C34" s="130"/>
      <c r="D34" s="131">
        <f>SUM(D35)</f>
        <v>74448</v>
      </c>
      <c r="E34" s="131">
        <f>SUM(E35)</f>
        <v>74448</v>
      </c>
      <c r="F34" s="84">
        <f t="shared" si="1"/>
        <v>100</v>
      </c>
    </row>
    <row r="35" spans="1:6" ht="27" x14ac:dyDescent="0.25">
      <c r="A35" s="132" t="s">
        <v>172</v>
      </c>
      <c r="B35" s="66" t="s">
        <v>173</v>
      </c>
      <c r="C35" s="66"/>
      <c r="D35" s="97">
        <f>D36</f>
        <v>74448</v>
      </c>
      <c r="E35" s="97">
        <v>74448</v>
      </c>
      <c r="F35" s="67">
        <f t="shared" si="1"/>
        <v>100</v>
      </c>
    </row>
    <row r="36" spans="1:6" ht="24" x14ac:dyDescent="0.2">
      <c r="A36" s="68" t="s">
        <v>174</v>
      </c>
      <c r="B36" s="54" t="s">
        <v>175</v>
      </c>
      <c r="C36" s="70"/>
      <c r="D36" s="71">
        <f>D37</f>
        <v>74448</v>
      </c>
      <c r="E36" s="71">
        <f>E37</f>
        <v>74448</v>
      </c>
      <c r="F36" s="67">
        <f t="shared" si="1"/>
        <v>100</v>
      </c>
    </row>
    <row r="37" spans="1:6" ht="63.75" x14ac:dyDescent="0.2">
      <c r="A37" s="73" t="s">
        <v>423</v>
      </c>
      <c r="B37" s="54" t="s">
        <v>175</v>
      </c>
      <c r="C37" s="70">
        <v>200</v>
      </c>
      <c r="D37" s="71">
        <v>74448</v>
      </c>
      <c r="E37" s="71">
        <v>74448</v>
      </c>
      <c r="F37" s="67">
        <f t="shared" si="1"/>
        <v>100</v>
      </c>
    </row>
    <row r="38" spans="1:6" ht="36" x14ac:dyDescent="0.2">
      <c r="A38" s="128" t="s">
        <v>176</v>
      </c>
      <c r="B38" s="129" t="s">
        <v>177</v>
      </c>
      <c r="C38" s="130"/>
      <c r="D38" s="131">
        <f t="shared" ref="D38:E40" si="2">SUM(D39)</f>
        <v>596995.59</v>
      </c>
      <c r="E38" s="131">
        <f t="shared" si="2"/>
        <v>596995.59</v>
      </c>
      <c r="F38" s="84">
        <f t="shared" si="1"/>
        <v>100</v>
      </c>
    </row>
    <row r="39" spans="1:6" ht="54.75" thickBot="1" x14ac:dyDescent="0.3">
      <c r="A39" s="132" t="s">
        <v>178</v>
      </c>
      <c r="B39" s="54" t="s">
        <v>179</v>
      </c>
      <c r="C39" s="70"/>
      <c r="D39" s="71">
        <f t="shared" si="2"/>
        <v>596995.59</v>
      </c>
      <c r="E39" s="71">
        <f t="shared" si="2"/>
        <v>596995.59</v>
      </c>
      <c r="F39" s="67">
        <f t="shared" si="1"/>
        <v>100</v>
      </c>
    </row>
    <row r="40" spans="1:6" ht="26.25" thickBot="1" x14ac:dyDescent="0.25">
      <c r="A40" s="2" t="s">
        <v>465</v>
      </c>
      <c r="B40" s="54" t="s">
        <v>180</v>
      </c>
      <c r="C40" s="70"/>
      <c r="D40" s="71">
        <f t="shared" si="2"/>
        <v>596995.59</v>
      </c>
      <c r="E40" s="71">
        <f t="shared" si="2"/>
        <v>596995.59</v>
      </c>
      <c r="F40" s="67">
        <f t="shared" si="1"/>
        <v>100</v>
      </c>
    </row>
    <row r="41" spans="1:6" ht="64.5" thickBot="1" x14ac:dyDescent="0.25">
      <c r="A41" s="2" t="s">
        <v>466</v>
      </c>
      <c r="B41" s="54" t="s">
        <v>180</v>
      </c>
      <c r="C41" s="70">
        <v>200</v>
      </c>
      <c r="D41" s="71">
        <v>596995.59</v>
      </c>
      <c r="E41" s="71">
        <v>596995.59</v>
      </c>
      <c r="F41" s="67">
        <f t="shared" si="1"/>
        <v>100</v>
      </c>
    </row>
    <row r="42" spans="1:6" ht="38.25" x14ac:dyDescent="0.2">
      <c r="A42" s="137" t="s">
        <v>181</v>
      </c>
      <c r="B42" s="125" t="s">
        <v>182</v>
      </c>
      <c r="C42" s="138"/>
      <c r="D42" s="127">
        <f>SUM(D45)</f>
        <v>7712</v>
      </c>
      <c r="E42" s="127">
        <f>SUM(E45)</f>
        <v>7712</v>
      </c>
      <c r="F42" s="127">
        <f t="shared" si="1"/>
        <v>100</v>
      </c>
    </row>
    <row r="43" spans="1:6" ht="27" x14ac:dyDescent="0.25">
      <c r="A43" s="139" t="s">
        <v>183</v>
      </c>
      <c r="B43" s="54" t="s">
        <v>184</v>
      </c>
      <c r="C43" s="70"/>
      <c r="D43" s="71">
        <f>SUM(D45)</f>
        <v>7712</v>
      </c>
      <c r="E43" s="71">
        <f>SUM(E45)</f>
        <v>7712</v>
      </c>
      <c r="F43" s="67">
        <f t="shared" si="1"/>
        <v>100</v>
      </c>
    </row>
    <row r="44" spans="1:6" ht="38.25" x14ac:dyDescent="0.2">
      <c r="A44" s="89" t="s">
        <v>185</v>
      </c>
      <c r="B44" s="54" t="s">
        <v>186</v>
      </c>
      <c r="C44" s="70"/>
      <c r="D44" s="71">
        <f>SUM(D45)</f>
        <v>7712</v>
      </c>
      <c r="E44" s="71">
        <f>SUM(E45)</f>
        <v>7712</v>
      </c>
      <c r="F44" s="67">
        <f t="shared" si="1"/>
        <v>100</v>
      </c>
    </row>
    <row r="45" spans="1:6" ht="63.75" x14ac:dyDescent="0.2">
      <c r="A45" s="74" t="s">
        <v>424</v>
      </c>
      <c r="B45" s="54" t="s">
        <v>186</v>
      </c>
      <c r="C45" s="70">
        <v>200</v>
      </c>
      <c r="D45" s="71">
        <v>7712</v>
      </c>
      <c r="E45" s="71">
        <v>7712</v>
      </c>
      <c r="F45" s="67">
        <f t="shared" si="1"/>
        <v>100</v>
      </c>
    </row>
    <row r="46" spans="1:6" ht="39" x14ac:dyDescent="0.25">
      <c r="A46" s="124" t="s">
        <v>187</v>
      </c>
      <c r="B46" s="125" t="s">
        <v>188</v>
      </c>
      <c r="C46" s="126"/>
      <c r="D46" s="127">
        <f>SUM(D47+D58)</f>
        <v>4477491.22</v>
      </c>
      <c r="E46" s="127">
        <f>SUM(E47+E58)</f>
        <v>4460300.33</v>
      </c>
      <c r="F46" s="127">
        <f t="shared" si="1"/>
        <v>99.616059771972047</v>
      </c>
    </row>
    <row r="47" spans="1:6" ht="84" x14ac:dyDescent="0.2">
      <c r="A47" s="128" t="s">
        <v>189</v>
      </c>
      <c r="B47" s="129" t="s">
        <v>190</v>
      </c>
      <c r="C47" s="130"/>
      <c r="D47" s="131">
        <f>SUM(D48)</f>
        <v>4430491.22</v>
      </c>
      <c r="E47" s="131">
        <f>SUM(E48)</f>
        <v>4413300.3600000003</v>
      </c>
      <c r="F47" s="84">
        <f t="shared" si="1"/>
        <v>99.611987494244502</v>
      </c>
    </row>
    <row r="48" spans="1:6" ht="40.5" x14ac:dyDescent="0.25">
      <c r="A48" s="132" t="s">
        <v>191</v>
      </c>
      <c r="B48" s="66" t="s">
        <v>192</v>
      </c>
      <c r="C48" s="66"/>
      <c r="D48" s="97">
        <f>SUM(D50+D52+D54+D56+D57)</f>
        <v>4430491.22</v>
      </c>
      <c r="E48" s="97">
        <f>SUM(E50+E52+E54+E56+E57)</f>
        <v>4413300.3600000003</v>
      </c>
      <c r="F48" s="67">
        <f t="shared" si="1"/>
        <v>99.611987494244502</v>
      </c>
    </row>
    <row r="49" spans="1:6" ht="72" x14ac:dyDescent="0.2">
      <c r="A49" s="68" t="s">
        <v>193</v>
      </c>
      <c r="B49" s="54" t="s">
        <v>194</v>
      </c>
      <c r="C49" s="70"/>
      <c r="D49" s="71">
        <v>2995264.24</v>
      </c>
      <c r="E49" s="71">
        <v>2995264.24</v>
      </c>
      <c r="F49" s="67">
        <f t="shared" si="1"/>
        <v>100</v>
      </c>
    </row>
    <row r="50" spans="1:6" ht="162" x14ac:dyDescent="0.2">
      <c r="A50" s="68" t="s">
        <v>425</v>
      </c>
      <c r="B50" s="54" t="s">
        <v>194</v>
      </c>
      <c r="C50" s="70">
        <v>100</v>
      </c>
      <c r="D50" s="71">
        <v>2877113</v>
      </c>
      <c r="E50" s="71">
        <v>2877113</v>
      </c>
      <c r="F50" s="67">
        <f t="shared" si="1"/>
        <v>100</v>
      </c>
    </row>
    <row r="51" spans="1:6" ht="96" x14ac:dyDescent="0.2">
      <c r="A51" s="68" t="s">
        <v>195</v>
      </c>
      <c r="B51" s="54" t="s">
        <v>196</v>
      </c>
      <c r="C51" s="70"/>
      <c r="D51" s="71">
        <f>SUM(D52)</f>
        <v>968514</v>
      </c>
      <c r="E51" s="71">
        <f>SUM(E52)</f>
        <v>968514</v>
      </c>
      <c r="F51" s="67">
        <f t="shared" si="1"/>
        <v>100</v>
      </c>
    </row>
    <row r="52" spans="1:6" ht="186" x14ac:dyDescent="0.2">
      <c r="A52" s="68" t="s">
        <v>426</v>
      </c>
      <c r="B52" s="54" t="s">
        <v>196</v>
      </c>
      <c r="C52" s="70">
        <v>100</v>
      </c>
      <c r="D52" s="71">
        <v>968514</v>
      </c>
      <c r="E52" s="71">
        <v>968514</v>
      </c>
      <c r="F52" s="67">
        <f t="shared" si="1"/>
        <v>100</v>
      </c>
    </row>
    <row r="53" spans="1:6" ht="72" x14ac:dyDescent="0.2">
      <c r="A53" s="68" t="s">
        <v>197</v>
      </c>
      <c r="B53" s="54" t="s">
        <v>198</v>
      </c>
      <c r="C53" s="70"/>
      <c r="D53" s="71">
        <f>SUM(D54)</f>
        <v>50974.42</v>
      </c>
      <c r="E53" s="71">
        <f>SUM(E54)</f>
        <v>50974.42</v>
      </c>
      <c r="F53" s="67">
        <f t="shared" si="1"/>
        <v>100</v>
      </c>
    </row>
    <row r="54" spans="1:6" ht="161.25" x14ac:dyDescent="0.2">
      <c r="A54" s="68" t="s">
        <v>427</v>
      </c>
      <c r="B54" s="54" t="s">
        <v>198</v>
      </c>
      <c r="C54" s="70">
        <v>100</v>
      </c>
      <c r="D54" s="71">
        <v>50974.42</v>
      </c>
      <c r="E54" s="71">
        <v>50974.42</v>
      </c>
      <c r="F54" s="67">
        <f t="shared" si="1"/>
        <v>100</v>
      </c>
    </row>
    <row r="55" spans="1:6" ht="25.5" x14ac:dyDescent="0.2">
      <c r="A55" s="3" t="s">
        <v>199</v>
      </c>
      <c r="B55" s="54" t="s">
        <v>200</v>
      </c>
      <c r="C55" s="70"/>
      <c r="D55" s="71">
        <f>SUM(D56:D57)</f>
        <v>533889.80000000005</v>
      </c>
      <c r="E55" s="71">
        <f>SUM(E56:E57)</f>
        <v>516698.94</v>
      </c>
      <c r="F55" s="67">
        <v>0</v>
      </c>
    </row>
    <row r="56" spans="1:6" ht="51" x14ac:dyDescent="0.2">
      <c r="A56" s="73" t="s">
        <v>428</v>
      </c>
      <c r="B56" s="54" t="s">
        <v>200</v>
      </c>
      <c r="C56" s="70">
        <v>200</v>
      </c>
      <c r="D56" s="71">
        <v>528297.80000000005</v>
      </c>
      <c r="E56" s="71">
        <v>512106.94</v>
      </c>
      <c r="F56" s="67">
        <f t="shared" ref="F56:F74" si="3">SUM(E56/D56*100)</f>
        <v>96.935277792184621</v>
      </c>
    </row>
    <row r="57" spans="1:6" ht="25.5" x14ac:dyDescent="0.2">
      <c r="A57" s="74" t="s">
        <v>429</v>
      </c>
      <c r="B57" s="54" t="s">
        <v>200</v>
      </c>
      <c r="C57" s="70">
        <v>800</v>
      </c>
      <c r="D57" s="71">
        <v>5592</v>
      </c>
      <c r="E57" s="71">
        <v>4592</v>
      </c>
      <c r="F57" s="67">
        <f t="shared" si="3"/>
        <v>82.117310443490695</v>
      </c>
    </row>
    <row r="58" spans="1:6" ht="84" x14ac:dyDescent="0.2">
      <c r="A58" s="135" t="s">
        <v>203</v>
      </c>
      <c r="B58" s="105" t="s">
        <v>204</v>
      </c>
      <c r="C58" s="106"/>
      <c r="D58" s="136">
        <f>SUM(D59)</f>
        <v>47000</v>
      </c>
      <c r="E58" s="136">
        <f>SUM(E59)</f>
        <v>46999.97</v>
      </c>
      <c r="F58" s="84">
        <f t="shared" si="3"/>
        <v>99.999936170212763</v>
      </c>
    </row>
    <row r="59" spans="1:6" ht="54" x14ac:dyDescent="0.25">
      <c r="A59" s="132" t="s">
        <v>205</v>
      </c>
      <c r="B59" s="66" t="s">
        <v>206</v>
      </c>
      <c r="C59" s="66"/>
      <c r="D59" s="97">
        <f>SUM(D60)</f>
        <v>47000</v>
      </c>
      <c r="E59" s="97">
        <f>SUM(E60)</f>
        <v>46999.97</v>
      </c>
      <c r="F59" s="67">
        <f t="shared" si="3"/>
        <v>99.999936170212763</v>
      </c>
    </row>
    <row r="60" spans="1:6" ht="24" x14ac:dyDescent="0.2">
      <c r="A60" s="68" t="s">
        <v>207</v>
      </c>
      <c r="B60" s="54" t="s">
        <v>208</v>
      </c>
      <c r="C60" s="70"/>
      <c r="D60" s="71">
        <f>D61</f>
        <v>47000</v>
      </c>
      <c r="E60" s="71">
        <f>E61</f>
        <v>46999.97</v>
      </c>
      <c r="F60" s="67">
        <f t="shared" si="3"/>
        <v>99.999936170212763</v>
      </c>
    </row>
    <row r="61" spans="1:6" ht="63.75" x14ac:dyDescent="0.2">
      <c r="A61" s="74" t="s">
        <v>430</v>
      </c>
      <c r="B61" s="54" t="s">
        <v>208</v>
      </c>
      <c r="C61" s="70">
        <v>200</v>
      </c>
      <c r="D61" s="71">
        <v>47000</v>
      </c>
      <c r="E61" s="71">
        <v>46999.97</v>
      </c>
      <c r="F61" s="67">
        <f t="shared" si="3"/>
        <v>99.999936170212763</v>
      </c>
    </row>
    <row r="62" spans="1:6" ht="67.5" x14ac:dyDescent="0.25">
      <c r="A62" s="140" t="s">
        <v>209</v>
      </c>
      <c r="B62" s="125" t="s">
        <v>210</v>
      </c>
      <c r="C62" s="126"/>
      <c r="D62" s="134">
        <f>SUM(D63)</f>
        <v>370016</v>
      </c>
      <c r="E62" s="134">
        <f>SUM(E63)</f>
        <v>370016</v>
      </c>
      <c r="F62" s="127">
        <f t="shared" si="3"/>
        <v>100</v>
      </c>
    </row>
    <row r="63" spans="1:6" ht="40.5" x14ac:dyDescent="0.25">
      <c r="A63" s="132" t="s">
        <v>211</v>
      </c>
      <c r="B63" s="54" t="s">
        <v>212</v>
      </c>
      <c r="C63" s="70"/>
      <c r="D63" s="71">
        <f>SUM(D64)</f>
        <v>370016</v>
      </c>
      <c r="E63" s="71">
        <f>SUM(E64)</f>
        <v>370016</v>
      </c>
      <c r="F63" s="67">
        <f t="shared" si="3"/>
        <v>100</v>
      </c>
    </row>
    <row r="64" spans="1:6" ht="36" x14ac:dyDescent="0.2">
      <c r="A64" s="68" t="s">
        <v>213</v>
      </c>
      <c r="B64" s="79" t="s">
        <v>214</v>
      </c>
      <c r="C64" s="70"/>
      <c r="D64" s="71">
        <f>D65</f>
        <v>370016</v>
      </c>
      <c r="E64" s="71">
        <f>E65</f>
        <v>370016</v>
      </c>
      <c r="F64" s="67">
        <f t="shared" si="3"/>
        <v>100</v>
      </c>
    </row>
    <row r="65" spans="1:6" ht="76.5" x14ac:dyDescent="0.2">
      <c r="A65" s="74" t="s">
        <v>431</v>
      </c>
      <c r="B65" s="79" t="s">
        <v>214</v>
      </c>
      <c r="C65" s="70">
        <v>200</v>
      </c>
      <c r="D65" s="71">
        <v>370016</v>
      </c>
      <c r="E65" s="71">
        <v>370016</v>
      </c>
      <c r="F65" s="67">
        <f t="shared" si="3"/>
        <v>100</v>
      </c>
    </row>
    <row r="66" spans="1:6" ht="26.25" x14ac:dyDescent="0.25">
      <c r="A66" s="124" t="s">
        <v>215</v>
      </c>
      <c r="B66" s="125" t="s">
        <v>216</v>
      </c>
      <c r="C66" s="126"/>
      <c r="D66" s="127">
        <f>D67</f>
        <v>4247527.4000000004</v>
      </c>
      <c r="E66" s="127">
        <f>E67</f>
        <v>4173081.16</v>
      </c>
      <c r="F66" s="127">
        <f t="shared" si="3"/>
        <v>98.247304066831902</v>
      </c>
    </row>
    <row r="67" spans="1:6" ht="60" x14ac:dyDescent="0.2">
      <c r="A67" s="128" t="s">
        <v>217</v>
      </c>
      <c r="B67" s="129" t="s">
        <v>218</v>
      </c>
      <c r="C67" s="130"/>
      <c r="D67" s="131">
        <f>SUM(D68+D78)</f>
        <v>4247527.4000000004</v>
      </c>
      <c r="E67" s="131">
        <f>SUM(E68+E78)</f>
        <v>4173081.16</v>
      </c>
      <c r="F67" s="84">
        <f t="shared" si="3"/>
        <v>98.247304066831902</v>
      </c>
    </row>
    <row r="68" spans="1:6" ht="54" x14ac:dyDescent="0.25">
      <c r="A68" s="132" t="s">
        <v>219</v>
      </c>
      <c r="B68" s="66" t="s">
        <v>220</v>
      </c>
      <c r="C68" s="66"/>
      <c r="D68" s="97">
        <f>SUM(D73+D69+D76+D77)</f>
        <v>4247527.4000000004</v>
      </c>
      <c r="E68" s="97">
        <f>SUM(E73+E69)</f>
        <v>4173081.16</v>
      </c>
      <c r="F68" s="67">
        <f t="shared" si="3"/>
        <v>98.247304066831902</v>
      </c>
    </row>
    <row r="69" spans="1:6" ht="36" x14ac:dyDescent="0.2">
      <c r="A69" s="68" t="s">
        <v>221</v>
      </c>
      <c r="B69" s="54" t="s">
        <v>222</v>
      </c>
      <c r="C69" s="70"/>
      <c r="D69" s="71">
        <f>SUM(D70+D71+D72+H57)</f>
        <v>3373153.4</v>
      </c>
      <c r="E69" s="71">
        <f>SUM(E70+E71+E72+I57)</f>
        <v>3308737.38</v>
      </c>
      <c r="F69" s="67">
        <f t="shared" si="3"/>
        <v>98.090332328200674</v>
      </c>
    </row>
    <row r="70" spans="1:6" ht="126" x14ac:dyDescent="0.2">
      <c r="A70" s="72" t="s">
        <v>432</v>
      </c>
      <c r="B70" s="54" t="s">
        <v>222</v>
      </c>
      <c r="C70" s="70">
        <v>100</v>
      </c>
      <c r="D70" s="71">
        <v>2576373</v>
      </c>
      <c r="E70" s="71">
        <v>2575037.09</v>
      </c>
      <c r="F70" s="67">
        <f t="shared" si="3"/>
        <v>99.948147647875516</v>
      </c>
    </row>
    <row r="71" spans="1:6" ht="76.5" x14ac:dyDescent="0.2">
      <c r="A71" s="73" t="s">
        <v>433</v>
      </c>
      <c r="B71" s="54" t="s">
        <v>222</v>
      </c>
      <c r="C71" s="70">
        <v>200</v>
      </c>
      <c r="D71" s="71">
        <v>776508.4</v>
      </c>
      <c r="E71" s="71">
        <v>713588.29</v>
      </c>
      <c r="F71" s="67">
        <f t="shared" si="3"/>
        <v>91.897047089252354</v>
      </c>
    </row>
    <row r="72" spans="1:6" ht="51" x14ac:dyDescent="0.2">
      <c r="A72" s="74" t="s">
        <v>434</v>
      </c>
      <c r="B72" s="54" t="s">
        <v>222</v>
      </c>
      <c r="C72" s="70">
        <v>800</v>
      </c>
      <c r="D72" s="71">
        <v>20272</v>
      </c>
      <c r="E72" s="71">
        <v>20112</v>
      </c>
      <c r="F72" s="67">
        <f t="shared" si="3"/>
        <v>99.210734017363862</v>
      </c>
    </row>
    <row r="73" spans="1:6" ht="24" x14ac:dyDescent="0.2">
      <c r="A73" s="68" t="s">
        <v>223</v>
      </c>
      <c r="B73" s="54" t="s">
        <v>224</v>
      </c>
      <c r="C73" s="70"/>
      <c r="D73" s="71">
        <f>SUM(D74)</f>
        <v>864374</v>
      </c>
      <c r="E73" s="71">
        <f>SUM(E74)</f>
        <v>864343.78</v>
      </c>
      <c r="F73" s="67">
        <f t="shared" si="3"/>
        <v>99.996503828203998</v>
      </c>
    </row>
    <row r="74" spans="1:6" ht="114" x14ac:dyDescent="0.2">
      <c r="A74" s="72" t="s">
        <v>397</v>
      </c>
      <c r="B74" s="54" t="s">
        <v>224</v>
      </c>
      <c r="C74" s="70">
        <v>100</v>
      </c>
      <c r="D74" s="71">
        <v>864374</v>
      </c>
      <c r="E74" s="71">
        <v>864343.78</v>
      </c>
      <c r="F74" s="67">
        <f t="shared" si="3"/>
        <v>99.996503828203998</v>
      </c>
    </row>
    <row r="75" spans="1:6" ht="36" x14ac:dyDescent="0.2">
      <c r="A75" s="68" t="s">
        <v>225</v>
      </c>
      <c r="B75" s="54" t="s">
        <v>226</v>
      </c>
      <c r="C75" s="54"/>
      <c r="D75" s="77">
        <f>SUM(D76)</f>
        <v>10000</v>
      </c>
      <c r="E75" s="77" t="s">
        <v>263</v>
      </c>
      <c r="F75" s="67"/>
    </row>
    <row r="76" spans="1:6" ht="49.5" x14ac:dyDescent="0.2">
      <c r="A76" s="68" t="s">
        <v>435</v>
      </c>
      <c r="B76" s="54" t="s">
        <v>226</v>
      </c>
      <c r="C76" s="54">
        <v>800</v>
      </c>
      <c r="D76" s="77">
        <v>10000</v>
      </c>
      <c r="E76" s="77" t="s">
        <v>263</v>
      </c>
      <c r="F76" s="67"/>
    </row>
    <row r="77" spans="1:6" ht="48" x14ac:dyDescent="0.2">
      <c r="A77" s="68" t="s">
        <v>227</v>
      </c>
      <c r="B77" s="79" t="s">
        <v>228</v>
      </c>
      <c r="C77" s="70"/>
      <c r="D77" s="71">
        <f>SUM(D79)</f>
        <v>0</v>
      </c>
      <c r="E77" s="71">
        <f>SUM(E79)</f>
        <v>0</v>
      </c>
      <c r="F77" s="67"/>
    </row>
    <row r="78" spans="1:6" ht="38.25" x14ac:dyDescent="0.2">
      <c r="A78" s="74" t="s">
        <v>229</v>
      </c>
      <c r="B78" s="79" t="s">
        <v>230</v>
      </c>
      <c r="C78" s="70"/>
      <c r="D78" s="71"/>
      <c r="E78" s="71"/>
      <c r="F78" s="67"/>
    </row>
    <row r="79" spans="1:6" ht="24" x14ac:dyDescent="0.2">
      <c r="A79" s="68" t="s">
        <v>231</v>
      </c>
      <c r="B79" s="54" t="s">
        <v>232</v>
      </c>
      <c r="C79" s="70"/>
      <c r="D79" s="71">
        <f>SUM(D80)</f>
        <v>0</v>
      </c>
      <c r="E79" s="71">
        <f>SUM(E80)</f>
        <v>0</v>
      </c>
      <c r="F79" s="71"/>
    </row>
    <row r="80" spans="1:6" ht="63.75" x14ac:dyDescent="0.2">
      <c r="A80" s="74" t="s">
        <v>399</v>
      </c>
      <c r="B80" s="54" t="s">
        <v>232</v>
      </c>
      <c r="C80" s="70">
        <v>200</v>
      </c>
      <c r="D80" s="71" t="s">
        <v>263</v>
      </c>
      <c r="E80" s="71" t="s">
        <v>263</v>
      </c>
      <c r="F80" s="71"/>
    </row>
    <row r="81" spans="1:6" ht="39" x14ac:dyDescent="0.25">
      <c r="A81" s="124" t="s">
        <v>233</v>
      </c>
      <c r="B81" s="125" t="s">
        <v>234</v>
      </c>
      <c r="C81" s="126"/>
      <c r="D81" s="127">
        <f>D82</f>
        <v>550758.43999999994</v>
      </c>
      <c r="E81" s="127">
        <f>E82</f>
        <v>550758.43999999994</v>
      </c>
      <c r="F81" s="127">
        <f t="shared" ref="F81:F88" si="4">SUM(E81/D81*100)</f>
        <v>100</v>
      </c>
    </row>
    <row r="82" spans="1:6" ht="24" x14ac:dyDescent="0.2">
      <c r="A82" s="128" t="s">
        <v>235</v>
      </c>
      <c r="B82" s="129" t="s">
        <v>236</v>
      </c>
      <c r="C82" s="130"/>
      <c r="D82" s="131">
        <f>SUM(D83)</f>
        <v>550758.43999999994</v>
      </c>
      <c r="E82" s="131">
        <f>SUM(E83)</f>
        <v>550758.43999999994</v>
      </c>
      <c r="F82" s="84">
        <f t="shared" si="4"/>
        <v>100</v>
      </c>
    </row>
    <row r="83" spans="1:6" ht="24" x14ac:dyDescent="0.2">
      <c r="A83" s="68" t="s">
        <v>237</v>
      </c>
      <c r="B83" s="54" t="s">
        <v>238</v>
      </c>
      <c r="C83" s="70"/>
      <c r="D83" s="71">
        <f>SUM(D84)</f>
        <v>550758.43999999994</v>
      </c>
      <c r="E83" s="71">
        <f>SUM(E84)</f>
        <v>550758.43999999994</v>
      </c>
      <c r="F83" s="67">
        <f t="shared" si="4"/>
        <v>100</v>
      </c>
    </row>
    <row r="84" spans="1:6" ht="63.75" x14ac:dyDescent="0.2">
      <c r="A84" s="73" t="s">
        <v>436</v>
      </c>
      <c r="B84" s="54" t="s">
        <v>238</v>
      </c>
      <c r="C84" s="70">
        <v>200</v>
      </c>
      <c r="D84" s="71">
        <v>550758.43999999994</v>
      </c>
      <c r="E84" s="71">
        <v>550758.43999999994</v>
      </c>
      <c r="F84" s="67">
        <f t="shared" si="4"/>
        <v>100</v>
      </c>
    </row>
    <row r="85" spans="1:6" ht="38.25" x14ac:dyDescent="0.2">
      <c r="A85" s="141" t="s">
        <v>239</v>
      </c>
      <c r="B85" s="81" t="s">
        <v>240</v>
      </c>
      <c r="C85" s="81"/>
      <c r="D85" s="142">
        <f>SUM(D86+D98+D103)</f>
        <v>651220.36</v>
      </c>
      <c r="E85" s="142">
        <f>SUM(E86+E98+E103)</f>
        <v>493217.63</v>
      </c>
      <c r="F85" s="84">
        <f t="shared" si="4"/>
        <v>75.737440088636049</v>
      </c>
    </row>
    <row r="86" spans="1:6" ht="12.75" x14ac:dyDescent="0.2">
      <c r="A86" s="73" t="s">
        <v>241</v>
      </c>
      <c r="B86" s="6" t="s">
        <v>242</v>
      </c>
      <c r="C86" s="119"/>
      <c r="D86" s="86">
        <f>SUM(D88+D90+D92+D94+D97+D96)</f>
        <v>345642.04000000004</v>
      </c>
      <c r="E86" s="86">
        <f>SUM(E88+E90+E95+E97)</f>
        <v>339314.31</v>
      </c>
      <c r="F86" s="67">
        <f t="shared" si="4"/>
        <v>98.169282301423749</v>
      </c>
    </row>
    <row r="87" spans="1:6" ht="108" x14ac:dyDescent="0.2">
      <c r="A87" s="85" t="s">
        <v>243</v>
      </c>
      <c r="B87" s="6" t="s">
        <v>244</v>
      </c>
      <c r="C87" s="119"/>
      <c r="D87" s="86">
        <f>SUM(D88)</f>
        <v>229557.04</v>
      </c>
      <c r="E87" s="86">
        <f>SUM(E88)</f>
        <v>229556.98</v>
      </c>
      <c r="F87" s="67">
        <f t="shared" si="4"/>
        <v>99.999973862705332</v>
      </c>
    </row>
    <row r="88" spans="1:6" ht="134.25" x14ac:dyDescent="0.2">
      <c r="A88" s="85" t="s">
        <v>437</v>
      </c>
      <c r="B88" s="6" t="s">
        <v>244</v>
      </c>
      <c r="C88" s="119">
        <v>300</v>
      </c>
      <c r="D88" s="86">
        <v>229557.04</v>
      </c>
      <c r="E88" s="86">
        <v>229556.98</v>
      </c>
      <c r="F88" s="67">
        <f t="shared" si="4"/>
        <v>99.999973862705332</v>
      </c>
    </row>
    <row r="89" spans="1:6" ht="108" x14ac:dyDescent="0.2">
      <c r="A89" s="68" t="s">
        <v>245</v>
      </c>
      <c r="B89" s="6" t="s">
        <v>246</v>
      </c>
      <c r="C89" s="119"/>
      <c r="D89" s="86">
        <f>SUM(D90)</f>
        <v>52000</v>
      </c>
      <c r="E89" s="86">
        <f>SUM(E90)</f>
        <v>50672.33</v>
      </c>
      <c r="F89" s="67"/>
    </row>
    <row r="90" spans="1:6" ht="165.75" x14ac:dyDescent="0.2">
      <c r="A90" s="74" t="s">
        <v>438</v>
      </c>
      <c r="B90" s="6" t="s">
        <v>246</v>
      </c>
      <c r="C90" s="119">
        <v>200</v>
      </c>
      <c r="D90" s="86">
        <v>52000</v>
      </c>
      <c r="E90" s="86">
        <v>50672.33</v>
      </c>
      <c r="F90" s="67">
        <f>SUM(E90/D90*100)</f>
        <v>97.446788461538475</v>
      </c>
    </row>
    <row r="91" spans="1:6" ht="204" x14ac:dyDescent="0.2">
      <c r="A91" s="143" t="s">
        <v>247</v>
      </c>
      <c r="B91" s="6" t="s">
        <v>248</v>
      </c>
      <c r="C91" s="119"/>
      <c r="D91" s="86"/>
      <c r="E91" s="86" t="s">
        <v>263</v>
      </c>
      <c r="F91" s="67" t="s">
        <v>263</v>
      </c>
    </row>
    <row r="92" spans="1:6" ht="216.75" x14ac:dyDescent="0.2">
      <c r="A92" s="78" t="s">
        <v>249</v>
      </c>
      <c r="B92" s="6" t="s">
        <v>248</v>
      </c>
      <c r="C92" s="119">
        <v>800</v>
      </c>
      <c r="D92" s="86"/>
      <c r="E92" s="86"/>
      <c r="F92" s="67">
        <v>0</v>
      </c>
    </row>
    <row r="93" spans="1:6" ht="96" x14ac:dyDescent="0.2">
      <c r="A93" s="68" t="s">
        <v>250</v>
      </c>
      <c r="B93" s="6" t="s">
        <v>251</v>
      </c>
      <c r="C93" s="119"/>
      <c r="D93" s="86">
        <v>5000</v>
      </c>
      <c r="E93" s="86" t="s">
        <v>263</v>
      </c>
      <c r="F93" s="86"/>
    </row>
    <row r="94" spans="1:6" ht="109.5" x14ac:dyDescent="0.2">
      <c r="A94" s="68" t="s">
        <v>439</v>
      </c>
      <c r="B94" s="6" t="s">
        <v>251</v>
      </c>
      <c r="C94" s="119">
        <v>800</v>
      </c>
      <c r="D94" s="86">
        <v>5000</v>
      </c>
      <c r="E94" s="86" t="s">
        <v>263</v>
      </c>
      <c r="F94" s="67"/>
    </row>
    <row r="95" spans="1:6" ht="96" x14ac:dyDescent="0.2">
      <c r="A95" s="68" t="s">
        <v>252</v>
      </c>
      <c r="B95" s="6" t="s">
        <v>253</v>
      </c>
      <c r="C95" s="119"/>
      <c r="D95" s="86">
        <f>SUM(D96)</f>
        <v>19085</v>
      </c>
      <c r="E95" s="86">
        <f>SUM(E96)</f>
        <v>19085</v>
      </c>
      <c r="F95" s="86" t="s">
        <v>263</v>
      </c>
    </row>
    <row r="96" spans="1:6" ht="135" x14ac:dyDescent="0.2">
      <c r="A96" s="68" t="s">
        <v>440</v>
      </c>
      <c r="B96" s="6" t="s">
        <v>253</v>
      </c>
      <c r="C96" s="119">
        <v>200</v>
      </c>
      <c r="D96" s="86">
        <v>19085</v>
      </c>
      <c r="E96" s="86">
        <v>19085</v>
      </c>
      <c r="F96" s="67">
        <f t="shared" ref="F96:F106" si="5">SUM(E96/D96*100)</f>
        <v>100</v>
      </c>
    </row>
    <row r="97" spans="1:6" ht="108" x14ac:dyDescent="0.2">
      <c r="A97" s="68" t="s">
        <v>254</v>
      </c>
      <c r="B97" s="6" t="s">
        <v>255</v>
      </c>
      <c r="C97" s="119">
        <v>200</v>
      </c>
      <c r="D97" s="86">
        <v>40000</v>
      </c>
      <c r="E97" s="86">
        <v>40000</v>
      </c>
      <c r="F97" s="67">
        <f t="shared" si="5"/>
        <v>100</v>
      </c>
    </row>
    <row r="98" spans="1:6" ht="48" x14ac:dyDescent="0.2">
      <c r="A98" s="68" t="s">
        <v>256</v>
      </c>
      <c r="B98" s="6" t="s">
        <v>257</v>
      </c>
      <c r="C98" s="119"/>
      <c r="D98" s="86">
        <f>SUM(D99)</f>
        <v>252675</v>
      </c>
      <c r="E98" s="86">
        <f>SUM(E99)</f>
        <v>101000</v>
      </c>
      <c r="F98" s="67">
        <f t="shared" si="5"/>
        <v>39.972296428218066</v>
      </c>
    </row>
    <row r="99" spans="1:6" ht="12.75" x14ac:dyDescent="0.2">
      <c r="A99" s="73" t="s">
        <v>241</v>
      </c>
      <c r="B99" s="6" t="s">
        <v>258</v>
      </c>
      <c r="C99" s="119"/>
      <c r="D99" s="86">
        <f>SUM(D100)</f>
        <v>252675</v>
      </c>
      <c r="E99" s="86">
        <f>SUM(E100)</f>
        <v>101000</v>
      </c>
      <c r="F99" s="67">
        <f t="shared" si="5"/>
        <v>39.972296428218066</v>
      </c>
    </row>
    <row r="100" spans="1:6" ht="84" x14ac:dyDescent="0.2">
      <c r="A100" s="85" t="s">
        <v>259</v>
      </c>
      <c r="B100" s="6" t="s">
        <v>260</v>
      </c>
      <c r="C100" s="119"/>
      <c r="D100" s="86">
        <f>SUM(D101:D102)</f>
        <v>252675</v>
      </c>
      <c r="E100" s="86">
        <f>SUM(E101:E102)</f>
        <v>101000</v>
      </c>
      <c r="F100" s="67">
        <f t="shared" si="5"/>
        <v>39.972296428218066</v>
      </c>
    </row>
    <row r="101" spans="1:6" ht="174" x14ac:dyDescent="0.2">
      <c r="A101" s="72" t="s">
        <v>403</v>
      </c>
      <c r="B101" s="6" t="s">
        <v>260</v>
      </c>
      <c r="C101" s="119">
        <v>100</v>
      </c>
      <c r="D101" s="86">
        <v>229152</v>
      </c>
      <c r="E101" s="86">
        <v>101000</v>
      </c>
      <c r="F101" s="67">
        <f t="shared" si="5"/>
        <v>44.075548107806171</v>
      </c>
    </row>
    <row r="102" spans="1:6" ht="127.5" x14ac:dyDescent="0.2">
      <c r="A102" s="73" t="s">
        <v>441</v>
      </c>
      <c r="B102" s="6" t="s">
        <v>260</v>
      </c>
      <c r="C102" s="119">
        <v>200</v>
      </c>
      <c r="D102" s="86">
        <v>23523</v>
      </c>
      <c r="E102" s="86"/>
      <c r="F102" s="67">
        <f t="shared" si="5"/>
        <v>0</v>
      </c>
    </row>
    <row r="103" spans="1:6" ht="84" x14ac:dyDescent="0.2">
      <c r="A103" s="68" t="s">
        <v>469</v>
      </c>
      <c r="B103" s="6" t="s">
        <v>470</v>
      </c>
      <c r="C103" s="119"/>
      <c r="D103" s="86">
        <f>SUM(D104:D105)</f>
        <v>52903.32</v>
      </c>
      <c r="E103" s="86">
        <f>SUM(E104:E105)</f>
        <v>52903.32</v>
      </c>
      <c r="F103" s="67">
        <f t="shared" ref="F103" si="6">SUM(E103/D103*100)</f>
        <v>100</v>
      </c>
    </row>
    <row r="104" spans="1:6" s="28" customFormat="1" ht="84" x14ac:dyDescent="0.2">
      <c r="A104" s="68" t="s">
        <v>469</v>
      </c>
      <c r="B104" s="6" t="s">
        <v>467</v>
      </c>
      <c r="C104" s="119">
        <v>500</v>
      </c>
      <c r="D104" s="86">
        <v>573.65</v>
      </c>
      <c r="E104" s="86">
        <v>573.65</v>
      </c>
      <c r="F104" s="67">
        <f t="shared" si="5"/>
        <v>100</v>
      </c>
    </row>
    <row r="105" spans="1:6" ht="84" x14ac:dyDescent="0.2">
      <c r="A105" s="68" t="s">
        <v>469</v>
      </c>
      <c r="B105" s="6" t="s">
        <v>468</v>
      </c>
      <c r="C105" s="119">
        <v>500</v>
      </c>
      <c r="D105" s="86">
        <v>52329.67</v>
      </c>
      <c r="E105" s="86">
        <v>52329.67</v>
      </c>
      <c r="F105" s="67">
        <f t="shared" si="5"/>
        <v>100</v>
      </c>
    </row>
    <row r="106" spans="1:6" ht="12.75" x14ac:dyDescent="0.2">
      <c r="A106" s="148" t="s">
        <v>261</v>
      </c>
      <c r="B106" s="149"/>
      <c r="C106" s="150"/>
      <c r="D106" s="151">
        <f>SUM(D85+D66+D62+D46+D19+D14+D81+D42)</f>
        <v>12994031.369999999</v>
      </c>
      <c r="E106" s="151">
        <f>SUM(E85+E66+E62+E46+E19+E14+E81+E42)</f>
        <v>12743675.68</v>
      </c>
      <c r="F106" s="84">
        <f t="shared" si="5"/>
        <v>98.073302404225302</v>
      </c>
    </row>
    <row r="107" spans="1:6" ht="12.75" x14ac:dyDescent="0.2">
      <c r="A107" s="144"/>
      <c r="B107" s="122"/>
      <c r="C107" s="122"/>
      <c r="D107" s="56"/>
      <c r="E107" s="56"/>
      <c r="F107" s="56"/>
    </row>
  </sheetData>
  <mergeCells count="4">
    <mergeCell ref="D2:F2"/>
    <mergeCell ref="A3:F7"/>
    <mergeCell ref="D8:F8"/>
    <mergeCell ref="A9:F9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2" x14ac:dyDescent="0.2"/>
  <cols>
    <col min="2" max="2" width="36.6640625" customWidth="1"/>
    <col min="3" max="3" width="21.5" customWidth="1"/>
    <col min="4" max="4" width="19.33203125" customWidth="1"/>
    <col min="5" max="5" width="20.83203125" customWidth="1"/>
  </cols>
  <sheetData>
    <row r="1" spans="1:5" ht="14.25" x14ac:dyDescent="0.2">
      <c r="A1" s="174" t="s">
        <v>134</v>
      </c>
      <c r="B1" s="174"/>
      <c r="C1" s="174"/>
      <c r="D1" s="174"/>
      <c r="E1" s="174"/>
    </row>
    <row r="2" spans="1:5" ht="15" x14ac:dyDescent="0.2">
      <c r="A2" s="175" t="s">
        <v>321</v>
      </c>
      <c r="B2" s="175"/>
      <c r="C2" s="175"/>
      <c r="D2" s="175"/>
      <c r="E2" s="175"/>
    </row>
    <row r="3" spans="1:5" ht="15" x14ac:dyDescent="0.2">
      <c r="A3" s="175" t="s">
        <v>483</v>
      </c>
      <c r="B3" s="175"/>
      <c r="C3" s="175"/>
      <c r="D3" s="175"/>
      <c r="E3" s="175"/>
    </row>
    <row r="4" spans="1:5" ht="15" x14ac:dyDescent="0.2">
      <c r="A4" s="175"/>
      <c r="B4" s="175"/>
      <c r="C4" s="175"/>
      <c r="D4" s="175"/>
      <c r="E4" s="175"/>
    </row>
    <row r="5" spans="1:5" ht="3" customHeight="1" x14ac:dyDescent="0.2">
      <c r="A5" s="176"/>
      <c r="B5" s="176"/>
      <c r="C5" s="176"/>
      <c r="D5" s="176"/>
      <c r="E5" s="176"/>
    </row>
    <row r="6" spans="1:5" ht="36.75" customHeight="1" thickBot="1" x14ac:dyDescent="0.25">
      <c r="A6" s="177" t="s">
        <v>472</v>
      </c>
      <c r="B6" s="177"/>
      <c r="C6" s="177"/>
      <c r="D6" s="177"/>
      <c r="E6" s="177"/>
    </row>
    <row r="7" spans="1:5" ht="16.5" thickBot="1" x14ac:dyDescent="0.25">
      <c r="A7" s="165" t="s">
        <v>322</v>
      </c>
      <c r="B7" s="167" t="s">
        <v>136</v>
      </c>
      <c r="C7" s="169" t="s">
        <v>471</v>
      </c>
      <c r="D7" s="170"/>
      <c r="E7" s="171"/>
    </row>
    <row r="8" spans="1:5" ht="27" customHeight="1" thickBot="1" x14ac:dyDescent="0.25">
      <c r="A8" s="166"/>
      <c r="B8" s="168"/>
      <c r="C8" s="26" t="s">
        <v>473</v>
      </c>
      <c r="D8" s="26" t="s">
        <v>474</v>
      </c>
      <c r="E8" s="7" t="s">
        <v>337</v>
      </c>
    </row>
    <row r="9" spans="1:5" ht="32.25" thickBot="1" x14ac:dyDescent="0.25">
      <c r="A9" s="8" t="s">
        <v>271</v>
      </c>
      <c r="B9" s="9" t="s">
        <v>323</v>
      </c>
      <c r="C9" s="10">
        <f>SUM(C10:C14)</f>
        <v>4416515.72</v>
      </c>
      <c r="D9" s="11">
        <f>SUM(D10:D14)</f>
        <v>4335741.8099999996</v>
      </c>
      <c r="E9" s="11">
        <f t="shared" ref="E9:E28" si="0">SUM(D9/C9*100)</f>
        <v>98.171094248929776</v>
      </c>
    </row>
    <row r="10" spans="1:5" ht="63.75" thickBot="1" x14ac:dyDescent="0.25">
      <c r="A10" s="13" t="s">
        <v>274</v>
      </c>
      <c r="B10" s="14" t="s">
        <v>324</v>
      </c>
      <c r="C10" s="15">
        <v>864374</v>
      </c>
      <c r="D10" s="15">
        <v>864343.78</v>
      </c>
      <c r="E10" s="11">
        <f t="shared" si="0"/>
        <v>99.996503828203998</v>
      </c>
    </row>
    <row r="11" spans="1:5" ht="126.75" thickBot="1" x14ac:dyDescent="0.25">
      <c r="A11" s="13" t="s">
        <v>273</v>
      </c>
      <c r="B11" s="14" t="s">
        <v>325</v>
      </c>
      <c r="C11" s="7">
        <v>3373727.05</v>
      </c>
      <c r="D11" s="7">
        <v>3309311.03</v>
      </c>
      <c r="E11" s="11">
        <f t="shared" si="0"/>
        <v>98.090657037592891</v>
      </c>
    </row>
    <row r="12" spans="1:5" ht="126.75" thickBot="1" x14ac:dyDescent="0.25">
      <c r="A12" s="13" t="s">
        <v>463</v>
      </c>
      <c r="B12" s="14" t="s">
        <v>475</v>
      </c>
      <c r="C12" s="16">
        <v>52329.67</v>
      </c>
      <c r="D12" s="16">
        <v>52329.67</v>
      </c>
      <c r="E12" s="11">
        <f t="shared" si="0"/>
        <v>100</v>
      </c>
    </row>
    <row r="13" spans="1:5" ht="16.5" thickBot="1" x14ac:dyDescent="0.25">
      <c r="A13" s="13" t="s">
        <v>275</v>
      </c>
      <c r="B13" s="14" t="s">
        <v>326</v>
      </c>
      <c r="C13" s="16">
        <v>10000</v>
      </c>
      <c r="D13" s="16"/>
      <c r="E13" s="11">
        <f t="shared" si="0"/>
        <v>0</v>
      </c>
    </row>
    <row r="14" spans="1:5" ht="32.25" thickBot="1" x14ac:dyDescent="0.25">
      <c r="A14" s="13" t="s">
        <v>277</v>
      </c>
      <c r="B14" s="14" t="s">
        <v>327</v>
      </c>
      <c r="C14" s="7">
        <v>116085</v>
      </c>
      <c r="D14" s="16">
        <v>109757.33</v>
      </c>
      <c r="E14" s="11">
        <f t="shared" si="0"/>
        <v>94.549106258345176</v>
      </c>
    </row>
    <row r="15" spans="1:5" ht="32.25" thickBot="1" x14ac:dyDescent="0.25">
      <c r="A15" s="8" t="s">
        <v>284</v>
      </c>
      <c r="B15" s="9" t="s">
        <v>328</v>
      </c>
      <c r="C15" s="11">
        <f>SUM(C16)</f>
        <v>252675</v>
      </c>
      <c r="D15" s="17">
        <f>SUM(D16)</f>
        <v>101000</v>
      </c>
      <c r="E15" s="11">
        <f t="shared" si="0"/>
        <v>39.972296428218066</v>
      </c>
    </row>
    <row r="16" spans="1:5" ht="32.25" thickBot="1" x14ac:dyDescent="0.25">
      <c r="A16" s="13" t="s">
        <v>286</v>
      </c>
      <c r="B16" s="14" t="s">
        <v>285</v>
      </c>
      <c r="C16" s="16">
        <v>252675</v>
      </c>
      <c r="D16" s="16">
        <v>101000</v>
      </c>
      <c r="E16" s="11">
        <f t="shared" si="0"/>
        <v>39.972296428218066</v>
      </c>
    </row>
    <row r="17" spans="1:5" ht="63.75" thickBot="1" x14ac:dyDescent="0.25">
      <c r="A17" s="8" t="s">
        <v>288</v>
      </c>
      <c r="B17" s="18" t="s">
        <v>329</v>
      </c>
      <c r="C17" s="17">
        <f>SUM(C18)</f>
        <v>234000</v>
      </c>
      <c r="D17" s="17">
        <f>SUM(D18)</f>
        <v>233999.99</v>
      </c>
      <c r="E17" s="11">
        <f t="shared" si="0"/>
        <v>99.999995726495726</v>
      </c>
    </row>
    <row r="18" spans="1:5" ht="32.25" thickBot="1" x14ac:dyDescent="0.25">
      <c r="A18" s="13" t="s">
        <v>290</v>
      </c>
      <c r="B18" s="14" t="s">
        <v>289</v>
      </c>
      <c r="C18" s="19">
        <v>234000</v>
      </c>
      <c r="D18" s="19">
        <v>233999.99</v>
      </c>
      <c r="E18" s="11">
        <f t="shared" si="0"/>
        <v>99.999995726495726</v>
      </c>
    </row>
    <row r="19" spans="1:5" ht="32.25" thickBot="1" x14ac:dyDescent="0.25">
      <c r="A19" s="8" t="s">
        <v>330</v>
      </c>
      <c r="B19" s="9" t="s">
        <v>331</v>
      </c>
      <c r="C19" s="12">
        <f>SUM(C20)</f>
        <v>550758.43999999994</v>
      </c>
      <c r="D19" s="12">
        <f>SUM(D20)</f>
        <v>550758.43999999994</v>
      </c>
      <c r="E19" s="11">
        <f t="shared" si="0"/>
        <v>100</v>
      </c>
    </row>
    <row r="20" spans="1:5" ht="32.25" thickBot="1" x14ac:dyDescent="0.25">
      <c r="A20" s="13" t="s">
        <v>292</v>
      </c>
      <c r="B20" s="14" t="s">
        <v>291</v>
      </c>
      <c r="C20" s="7">
        <v>550758.43999999994</v>
      </c>
      <c r="D20" s="7">
        <v>550758.43999999994</v>
      </c>
      <c r="E20" s="11">
        <f t="shared" si="0"/>
        <v>100</v>
      </c>
    </row>
    <row r="21" spans="1:5" ht="48" thickBot="1" x14ac:dyDescent="0.25">
      <c r="A21" s="8" t="s">
        <v>295</v>
      </c>
      <c r="B21" s="9" t="s">
        <v>332</v>
      </c>
      <c r="C21" s="12">
        <f>SUM(C22)</f>
        <v>2833033.95</v>
      </c>
      <c r="D21" s="12">
        <f>SUM(D22)</f>
        <v>2832318.13</v>
      </c>
      <c r="E21" s="11">
        <f t="shared" si="0"/>
        <v>99.974733094885764</v>
      </c>
    </row>
    <row r="22" spans="1:5" ht="16.5" thickBot="1" x14ac:dyDescent="0.25">
      <c r="A22" s="13" t="s">
        <v>297</v>
      </c>
      <c r="B22" s="14" t="s">
        <v>296</v>
      </c>
      <c r="C22" s="7">
        <v>2833033.95</v>
      </c>
      <c r="D22" s="7">
        <v>2832318.13</v>
      </c>
      <c r="E22" s="11">
        <f t="shared" si="0"/>
        <v>99.974733094885764</v>
      </c>
    </row>
    <row r="23" spans="1:5" ht="32.25" thickBot="1" x14ac:dyDescent="0.25">
      <c r="A23" s="8" t="s">
        <v>306</v>
      </c>
      <c r="B23" s="9" t="s">
        <v>333</v>
      </c>
      <c r="C23" s="12">
        <f>SUM(C24)</f>
        <v>4430491.22</v>
      </c>
      <c r="D23" s="11">
        <f>SUM(D24)</f>
        <v>4413300.3600000003</v>
      </c>
      <c r="E23" s="11">
        <f t="shared" si="0"/>
        <v>99.611987494244502</v>
      </c>
    </row>
    <row r="24" spans="1:5" ht="16.5" thickBot="1" x14ac:dyDescent="0.25">
      <c r="A24" s="13" t="s">
        <v>308</v>
      </c>
      <c r="B24" s="14" t="s">
        <v>307</v>
      </c>
      <c r="C24" s="7">
        <v>4430491.22</v>
      </c>
      <c r="D24" s="16">
        <v>4413300.3600000003</v>
      </c>
      <c r="E24" s="11">
        <f t="shared" si="0"/>
        <v>99.611987494244502</v>
      </c>
    </row>
    <row r="25" spans="1:5" ht="32.25" thickBot="1" x14ac:dyDescent="0.25">
      <c r="A25" s="20">
        <v>1000</v>
      </c>
      <c r="B25" s="9" t="s">
        <v>334</v>
      </c>
      <c r="C25" s="11">
        <f>SUM(C26)</f>
        <v>229557.04</v>
      </c>
      <c r="D25" s="11">
        <f>SUM(D26)</f>
        <v>229556.98</v>
      </c>
      <c r="E25" s="11">
        <f t="shared" si="0"/>
        <v>99.999973862705332</v>
      </c>
    </row>
    <row r="26" spans="1:5" ht="16.5" thickBot="1" x14ac:dyDescent="0.25">
      <c r="A26" s="21">
        <v>1001</v>
      </c>
      <c r="B26" s="14" t="s">
        <v>314</v>
      </c>
      <c r="C26" s="11">
        <v>229557.04</v>
      </c>
      <c r="D26" s="11">
        <v>229556.98</v>
      </c>
      <c r="E26" s="11">
        <f t="shared" si="0"/>
        <v>99.999973862705332</v>
      </c>
    </row>
    <row r="27" spans="1:5" ht="32.25" thickBot="1" x14ac:dyDescent="0.25">
      <c r="A27" s="22">
        <v>1100</v>
      </c>
      <c r="B27" s="23" t="s">
        <v>335</v>
      </c>
      <c r="C27" s="17">
        <f>SUM(C28)</f>
        <v>47000</v>
      </c>
      <c r="D27" s="11">
        <f>SUM(D28)</f>
        <v>46999.97</v>
      </c>
      <c r="E27" s="11">
        <f t="shared" si="0"/>
        <v>99.999936170212763</v>
      </c>
    </row>
    <row r="28" spans="1:5" ht="16.5" thickBot="1" x14ac:dyDescent="0.25">
      <c r="A28" s="24">
        <v>1102</v>
      </c>
      <c r="B28" s="25" t="s">
        <v>318</v>
      </c>
      <c r="C28" s="19">
        <v>47000</v>
      </c>
      <c r="D28" s="16">
        <v>46999.97</v>
      </c>
      <c r="E28" s="11">
        <f t="shared" si="0"/>
        <v>99.999936170212763</v>
      </c>
    </row>
    <row r="29" spans="1:5" ht="16.5" thickBot="1" x14ac:dyDescent="0.25">
      <c r="A29" s="172" t="s">
        <v>336</v>
      </c>
      <c r="B29" s="173"/>
      <c r="C29" s="11">
        <f>SUM(C9+C15+C17+C19+C21+C23+C25+C27)</f>
        <v>12994031.369999999</v>
      </c>
      <c r="D29" s="17">
        <f>SUM(D9+D15+D17+D19+D21+D23+D25+D27)</f>
        <v>12743675.680000002</v>
      </c>
      <c r="E29" s="11">
        <f>SUM(D29/C29*100)</f>
        <v>98.073302404225316</v>
      </c>
    </row>
  </sheetData>
  <mergeCells count="10">
    <mergeCell ref="A7:A8"/>
    <mergeCell ref="B7:B8"/>
    <mergeCell ref="C7:E7"/>
    <mergeCell ref="A29:B2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N15" sqref="N15"/>
    </sheetView>
  </sheetViews>
  <sheetFormatPr defaultRowHeight="12" x14ac:dyDescent="0.2"/>
  <cols>
    <col min="1" max="1" width="30.83203125" customWidth="1"/>
    <col min="2" max="2" width="29.83203125" customWidth="1"/>
    <col min="3" max="3" width="20.6640625" customWidth="1"/>
    <col min="4" max="4" width="20.83203125" customWidth="1"/>
    <col min="5" max="5" width="11.83203125" customWidth="1"/>
  </cols>
  <sheetData>
    <row r="1" spans="1:5" ht="12.75" x14ac:dyDescent="0.2">
      <c r="A1" s="29"/>
      <c r="B1" s="29"/>
      <c r="C1" s="30"/>
      <c r="D1" s="184" t="s">
        <v>366</v>
      </c>
      <c r="E1" s="163"/>
    </row>
    <row r="2" spans="1:5" ht="12.75" x14ac:dyDescent="0.2">
      <c r="A2" s="29"/>
      <c r="B2" s="29"/>
      <c r="C2" s="184" t="s">
        <v>340</v>
      </c>
      <c r="D2" s="184"/>
      <c r="E2" s="163"/>
    </row>
    <row r="3" spans="1:5" ht="12.75" x14ac:dyDescent="0.2">
      <c r="A3" s="29"/>
      <c r="B3" s="29"/>
      <c r="C3" s="184" t="s">
        <v>484</v>
      </c>
      <c r="D3" s="184"/>
      <c r="E3" s="163"/>
    </row>
    <row r="4" spans="1:5" ht="12.75" x14ac:dyDescent="0.2">
      <c r="A4" s="29"/>
      <c r="B4" s="29"/>
      <c r="C4" s="183"/>
      <c r="D4" s="183"/>
    </row>
    <row r="5" spans="1:5" ht="12.75" x14ac:dyDescent="0.2">
      <c r="A5" s="29"/>
      <c r="B5" s="29"/>
      <c r="C5" s="29"/>
      <c r="D5" s="29"/>
    </row>
    <row r="6" spans="1:5" x14ac:dyDescent="0.2">
      <c r="A6" s="185" t="s">
        <v>476</v>
      </c>
      <c r="B6" s="185"/>
      <c r="C6" s="185"/>
      <c r="D6" s="185"/>
      <c r="E6" s="163"/>
    </row>
    <row r="7" spans="1:5" x14ac:dyDescent="0.2">
      <c r="A7" s="186"/>
      <c r="B7" s="186"/>
      <c r="C7" s="186"/>
      <c r="D7" s="186"/>
      <c r="E7" s="163"/>
    </row>
    <row r="8" spans="1:5" x14ac:dyDescent="0.2">
      <c r="A8" s="186"/>
      <c r="B8" s="186"/>
      <c r="C8" s="186"/>
      <c r="D8" s="186"/>
      <c r="E8" s="163"/>
    </row>
    <row r="9" spans="1:5" x14ac:dyDescent="0.2">
      <c r="A9" s="186"/>
      <c r="B9" s="186"/>
      <c r="C9" s="186"/>
      <c r="D9" s="186"/>
      <c r="E9" s="163"/>
    </row>
    <row r="10" spans="1:5" ht="15.75" x14ac:dyDescent="0.2">
      <c r="A10" s="187"/>
      <c r="B10" s="187"/>
      <c r="C10" s="187"/>
      <c r="D10" s="187"/>
    </row>
    <row r="11" spans="1:5" ht="15.75" customHeight="1" x14ac:dyDescent="0.2">
      <c r="A11" s="38"/>
      <c r="B11" s="178" t="s">
        <v>341</v>
      </c>
      <c r="C11" s="180" t="s">
        <v>477</v>
      </c>
      <c r="D11" s="181"/>
      <c r="E11" s="182"/>
    </row>
    <row r="12" spans="1:5" ht="47.25" x14ac:dyDescent="0.2">
      <c r="A12" s="31" t="s">
        <v>342</v>
      </c>
      <c r="B12" s="179"/>
      <c r="C12" s="31" t="s">
        <v>364</v>
      </c>
      <c r="D12" s="31" t="s">
        <v>4</v>
      </c>
      <c r="E12" s="31" t="s">
        <v>365</v>
      </c>
    </row>
    <row r="13" spans="1:5" ht="114.75" customHeight="1" x14ac:dyDescent="0.2">
      <c r="A13" s="32"/>
      <c r="B13" s="33" t="s">
        <v>343</v>
      </c>
      <c r="C13" s="34"/>
      <c r="D13" s="34"/>
      <c r="E13" s="34"/>
    </row>
    <row r="14" spans="1:5" ht="63" x14ac:dyDescent="0.2">
      <c r="A14" s="32" t="s">
        <v>344</v>
      </c>
      <c r="B14" s="35" t="s">
        <v>345</v>
      </c>
      <c r="C14" s="36">
        <f>SUM(C15+C20)</f>
        <v>89972.799999998882</v>
      </c>
      <c r="D14" s="36">
        <f>SUM(D15+D20)</f>
        <v>-417572.3200000003</v>
      </c>
      <c r="E14" s="37"/>
    </row>
    <row r="15" spans="1:5" ht="31.5" x14ac:dyDescent="0.2">
      <c r="A15" s="32" t="s">
        <v>346</v>
      </c>
      <c r="B15" s="35" t="s">
        <v>347</v>
      </c>
      <c r="C15" s="36">
        <f>SUM(C16)</f>
        <v>-12904058.57</v>
      </c>
      <c r="D15" s="37">
        <f t="shared" ref="C15:D18" si="0">SUM(D16)</f>
        <v>-13273836.66</v>
      </c>
      <c r="E15" s="37">
        <f t="shared" ref="E15:E23" si="1">SUM(D15/C15*100)</f>
        <v>102.8655952543464</v>
      </c>
    </row>
    <row r="16" spans="1:5" ht="33.75" customHeight="1" x14ac:dyDescent="0.2">
      <c r="A16" s="32" t="s">
        <v>348</v>
      </c>
      <c r="B16" s="35" t="s">
        <v>349</v>
      </c>
      <c r="C16" s="37">
        <f t="shared" si="0"/>
        <v>-12904058.57</v>
      </c>
      <c r="D16" s="37">
        <f t="shared" si="0"/>
        <v>-13273836.66</v>
      </c>
      <c r="E16" s="37">
        <f t="shared" si="1"/>
        <v>102.8655952543464</v>
      </c>
    </row>
    <row r="17" spans="1:5" ht="51" customHeight="1" x14ac:dyDescent="0.2">
      <c r="A17" s="32" t="s">
        <v>350</v>
      </c>
      <c r="B17" s="35" t="s">
        <v>351</v>
      </c>
      <c r="C17" s="37">
        <f t="shared" si="0"/>
        <v>-12904058.57</v>
      </c>
      <c r="D17" s="37">
        <f t="shared" si="0"/>
        <v>-13273836.66</v>
      </c>
      <c r="E17" s="37">
        <f t="shared" si="1"/>
        <v>102.8655952543464</v>
      </c>
    </row>
    <row r="18" spans="1:5" ht="54" customHeight="1" x14ac:dyDescent="0.2">
      <c r="A18" s="32" t="s">
        <v>352</v>
      </c>
      <c r="B18" s="35" t="s">
        <v>353</v>
      </c>
      <c r="C18" s="37">
        <f t="shared" si="0"/>
        <v>-12904058.57</v>
      </c>
      <c r="D18" s="37">
        <f t="shared" si="0"/>
        <v>-13273836.66</v>
      </c>
      <c r="E18" s="37">
        <f t="shared" si="1"/>
        <v>102.8655952543464</v>
      </c>
    </row>
    <row r="19" spans="1:5" ht="64.5" customHeight="1" x14ac:dyDescent="0.2">
      <c r="A19" s="32" t="s">
        <v>354</v>
      </c>
      <c r="B19" s="35" t="s">
        <v>355</v>
      </c>
      <c r="C19" s="37">
        <v>-12904058.57</v>
      </c>
      <c r="D19" s="37">
        <v>-13273836.66</v>
      </c>
      <c r="E19" s="37">
        <f t="shared" si="1"/>
        <v>102.8655952543464</v>
      </c>
    </row>
    <row r="20" spans="1:5" ht="31.5" x14ac:dyDescent="0.2">
      <c r="A20" s="32" t="s">
        <v>356</v>
      </c>
      <c r="B20" s="35" t="s">
        <v>357</v>
      </c>
      <c r="C20" s="37">
        <f t="shared" ref="C20:D22" si="2">SUM(C21)</f>
        <v>12994031.369999999</v>
      </c>
      <c r="D20" s="37">
        <f t="shared" si="2"/>
        <v>12856264.34</v>
      </c>
      <c r="E20" s="37">
        <f t="shared" si="1"/>
        <v>98.939766835425161</v>
      </c>
    </row>
    <row r="21" spans="1:5" ht="47.25" x14ac:dyDescent="0.2">
      <c r="A21" s="32" t="s">
        <v>358</v>
      </c>
      <c r="B21" s="35" t="s">
        <v>359</v>
      </c>
      <c r="C21" s="37">
        <f t="shared" si="2"/>
        <v>12994031.369999999</v>
      </c>
      <c r="D21" s="37">
        <f t="shared" si="2"/>
        <v>12856264.34</v>
      </c>
      <c r="E21" s="37">
        <f t="shared" si="1"/>
        <v>98.939766835425161</v>
      </c>
    </row>
    <row r="22" spans="1:5" ht="47.25" x14ac:dyDescent="0.2">
      <c r="A22" s="32" t="s">
        <v>360</v>
      </c>
      <c r="B22" s="35" t="s">
        <v>361</v>
      </c>
      <c r="C22" s="37">
        <f t="shared" si="2"/>
        <v>12994031.369999999</v>
      </c>
      <c r="D22" s="37">
        <f t="shared" si="2"/>
        <v>12856264.34</v>
      </c>
      <c r="E22" s="37">
        <f t="shared" si="1"/>
        <v>98.939766835425161</v>
      </c>
    </row>
    <row r="23" spans="1:5" ht="67.5" customHeight="1" x14ac:dyDescent="0.2">
      <c r="A23" s="32" t="s">
        <v>362</v>
      </c>
      <c r="B23" s="35" t="s">
        <v>363</v>
      </c>
      <c r="C23" s="37">
        <v>12994031.369999999</v>
      </c>
      <c r="D23" s="37">
        <v>12856264.34</v>
      </c>
      <c r="E23" s="37">
        <f t="shared" si="1"/>
        <v>98.939766835425161</v>
      </c>
    </row>
  </sheetData>
  <mergeCells count="8">
    <mergeCell ref="B11:B12"/>
    <mergeCell ref="C11:E11"/>
    <mergeCell ref="C4:D4"/>
    <mergeCell ref="D1:E1"/>
    <mergeCell ref="C2:E2"/>
    <mergeCell ref="C3:E3"/>
    <mergeCell ref="A6:E9"/>
    <mergeCell ref="A10:D10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2" sqref="E2"/>
    </sheetView>
  </sheetViews>
  <sheetFormatPr defaultRowHeight="12" x14ac:dyDescent="0.2"/>
  <cols>
    <col min="1" max="1" width="32" customWidth="1"/>
    <col min="5" max="5" width="29.83203125" customWidth="1"/>
  </cols>
  <sheetData>
    <row r="1" spans="1:5" ht="48.75" customHeight="1" x14ac:dyDescent="0.2">
      <c r="A1" s="206" t="s">
        <v>392</v>
      </c>
      <c r="B1" s="206"/>
      <c r="C1" s="206"/>
      <c r="D1" s="206"/>
      <c r="E1" s="206"/>
    </row>
    <row r="2" spans="1:5" x14ac:dyDescent="0.2">
      <c r="A2" s="27"/>
      <c r="B2" s="27"/>
      <c r="C2" s="27"/>
      <c r="D2" s="27"/>
      <c r="E2" s="27" t="s">
        <v>485</v>
      </c>
    </row>
    <row r="3" spans="1:5" x14ac:dyDescent="0.2">
      <c r="A3" s="28"/>
      <c r="B3" s="28"/>
      <c r="C3" s="28"/>
      <c r="D3" s="28"/>
      <c r="E3" s="28"/>
    </row>
    <row r="4" spans="1:5" ht="18.75" x14ac:dyDescent="0.3">
      <c r="A4" s="207" t="s">
        <v>376</v>
      </c>
      <c r="B4" s="207"/>
      <c r="C4" s="207"/>
      <c r="D4" s="207"/>
      <c r="E4" s="207"/>
    </row>
    <row r="5" spans="1:5" ht="18.75" x14ac:dyDescent="0.3">
      <c r="A5" s="207" t="s">
        <v>367</v>
      </c>
      <c r="B5" s="207"/>
      <c r="C5" s="207"/>
      <c r="D5" s="207"/>
      <c r="E5" s="207"/>
    </row>
    <row r="6" spans="1:5" ht="18.75" x14ac:dyDescent="0.3">
      <c r="A6" s="207" t="s">
        <v>265</v>
      </c>
      <c r="B6" s="207"/>
      <c r="C6" s="207"/>
      <c r="D6" s="207"/>
      <c r="E6" s="207"/>
    </row>
    <row r="7" spans="1:5" ht="18.75" x14ac:dyDescent="0.3">
      <c r="A7" s="207" t="s">
        <v>478</v>
      </c>
      <c r="B7" s="207"/>
      <c r="C7" s="207"/>
      <c r="D7" s="207"/>
      <c r="E7" s="207"/>
    </row>
    <row r="8" spans="1:5" x14ac:dyDescent="0.2">
      <c r="A8" s="28"/>
      <c r="B8" s="28"/>
      <c r="C8" s="28"/>
      <c r="D8" s="28"/>
      <c r="E8" s="28"/>
    </row>
    <row r="9" spans="1:5" x14ac:dyDescent="0.2">
      <c r="A9" s="28"/>
      <c r="B9" s="28"/>
      <c r="C9" s="28"/>
      <c r="D9" s="28"/>
      <c r="E9" s="28"/>
    </row>
    <row r="10" spans="1:5" ht="12" customHeight="1" x14ac:dyDescent="0.2">
      <c r="A10" s="188" t="s">
        <v>368</v>
      </c>
      <c r="B10" s="200" t="s">
        <v>377</v>
      </c>
      <c r="C10" s="201"/>
      <c r="D10" s="202"/>
      <c r="E10" s="198" t="s">
        <v>4</v>
      </c>
    </row>
    <row r="11" spans="1:5" ht="12" customHeight="1" x14ac:dyDescent="0.2">
      <c r="A11" s="189"/>
      <c r="B11" s="203"/>
      <c r="C11" s="204"/>
      <c r="D11" s="205"/>
      <c r="E11" s="199"/>
    </row>
    <row r="12" spans="1:5" ht="15.75" customHeight="1" x14ac:dyDescent="0.2">
      <c r="A12" s="190"/>
      <c r="B12" s="192" t="s">
        <v>477</v>
      </c>
      <c r="C12" s="193"/>
      <c r="D12" s="194"/>
      <c r="E12" s="39" t="s">
        <v>477</v>
      </c>
    </row>
    <row r="13" spans="1:5" ht="89.25" customHeight="1" x14ac:dyDescent="0.2">
      <c r="A13" s="40" t="s">
        <v>369</v>
      </c>
      <c r="B13" s="195">
        <v>0</v>
      </c>
      <c r="C13" s="196"/>
      <c r="D13" s="197"/>
      <c r="E13" s="41">
        <v>0</v>
      </c>
    </row>
    <row r="14" spans="1:5" ht="15.75" x14ac:dyDescent="0.2">
      <c r="A14" s="42" t="s">
        <v>370</v>
      </c>
      <c r="B14" s="195">
        <v>0</v>
      </c>
      <c r="C14" s="196"/>
      <c r="D14" s="197"/>
      <c r="E14" s="41">
        <v>0</v>
      </c>
    </row>
    <row r="15" spans="1:5" ht="15.75" x14ac:dyDescent="0.2">
      <c r="A15" s="42" t="s">
        <v>371</v>
      </c>
      <c r="B15" s="195">
        <v>0</v>
      </c>
      <c r="C15" s="196"/>
      <c r="D15" s="197"/>
      <c r="E15" s="41">
        <v>0</v>
      </c>
    </row>
    <row r="16" spans="1:5" ht="33.75" customHeight="1" x14ac:dyDescent="0.2">
      <c r="A16" s="40" t="s">
        <v>372</v>
      </c>
      <c r="B16" s="195">
        <v>0</v>
      </c>
      <c r="C16" s="196"/>
      <c r="D16" s="197"/>
      <c r="E16" s="41">
        <v>0</v>
      </c>
    </row>
    <row r="17" spans="1:5" ht="15.75" x14ac:dyDescent="0.2">
      <c r="A17" s="42" t="s">
        <v>371</v>
      </c>
      <c r="B17" s="191">
        <v>0</v>
      </c>
      <c r="C17" s="191"/>
      <c r="D17" s="191"/>
      <c r="E17" s="41">
        <v>0</v>
      </c>
    </row>
    <row r="18" spans="1:5" ht="42.75" customHeight="1" x14ac:dyDescent="0.2">
      <c r="A18" s="40" t="s">
        <v>373</v>
      </c>
      <c r="B18" s="191">
        <v>0</v>
      </c>
      <c r="C18" s="191"/>
      <c r="D18" s="191"/>
      <c r="E18" s="41">
        <v>0</v>
      </c>
    </row>
    <row r="19" spans="1:5" ht="15.75" x14ac:dyDescent="0.2">
      <c r="A19" s="42" t="s">
        <v>370</v>
      </c>
      <c r="B19" s="191">
        <v>0</v>
      </c>
      <c r="C19" s="191"/>
      <c r="D19" s="191"/>
      <c r="E19" s="41">
        <v>0</v>
      </c>
    </row>
    <row r="20" spans="1:5" ht="15.75" x14ac:dyDescent="0.2">
      <c r="A20" s="42" t="s">
        <v>371</v>
      </c>
      <c r="B20" s="191">
        <v>0</v>
      </c>
      <c r="C20" s="191"/>
      <c r="D20" s="191"/>
      <c r="E20" s="41">
        <v>0</v>
      </c>
    </row>
    <row r="21" spans="1:5" ht="93.75" customHeight="1" x14ac:dyDescent="0.2">
      <c r="A21" s="40" t="s">
        <v>374</v>
      </c>
      <c r="B21" s="191">
        <v>0</v>
      </c>
      <c r="C21" s="191"/>
      <c r="D21" s="191"/>
      <c r="E21" s="41">
        <v>0</v>
      </c>
    </row>
    <row r="22" spans="1:5" ht="95.25" customHeight="1" x14ac:dyDescent="0.2">
      <c r="A22" s="42" t="s">
        <v>375</v>
      </c>
      <c r="B22" s="191">
        <v>0</v>
      </c>
      <c r="C22" s="191"/>
      <c r="D22" s="191"/>
      <c r="E22" s="41">
        <v>0</v>
      </c>
    </row>
  </sheetData>
  <mergeCells count="19">
    <mergeCell ref="A1:E1"/>
    <mergeCell ref="A4:E4"/>
    <mergeCell ref="A5:E5"/>
    <mergeCell ref="A6:E6"/>
    <mergeCell ref="A7:E7"/>
    <mergeCell ref="E10:E11"/>
    <mergeCell ref="B10:D11"/>
    <mergeCell ref="B13:D13"/>
    <mergeCell ref="B14:D14"/>
    <mergeCell ref="B15:D15"/>
    <mergeCell ref="A10:A12"/>
    <mergeCell ref="B19:D19"/>
    <mergeCell ref="B20:D20"/>
    <mergeCell ref="B21:D21"/>
    <mergeCell ref="B22:D22"/>
    <mergeCell ref="B12:D12"/>
    <mergeCell ref="B16:D16"/>
    <mergeCell ref="B17:D17"/>
    <mergeCell ref="B18:D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3" sqref="A3:J3"/>
    </sheetView>
  </sheetViews>
  <sheetFormatPr defaultRowHeight="12" x14ac:dyDescent="0.2"/>
  <sheetData>
    <row r="1" spans="1:10" ht="12.75" x14ac:dyDescent="0.2">
      <c r="A1" s="215" t="s">
        <v>391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 x14ac:dyDescent="0.2">
      <c r="A2" s="206" t="s">
        <v>378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x14ac:dyDescent="0.2">
      <c r="A3" s="206" t="s">
        <v>486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2.75" x14ac:dyDescent="0.2">
      <c r="A5" s="28"/>
      <c r="B5" s="28"/>
      <c r="C5" s="28"/>
      <c r="D5" s="28"/>
      <c r="E5" s="28"/>
      <c r="F5" s="28"/>
      <c r="G5" s="28"/>
      <c r="H5" s="28"/>
      <c r="I5" s="28"/>
      <c r="J5" s="44"/>
    </row>
    <row r="6" spans="1:10" x14ac:dyDescent="0.2">
      <c r="A6" s="214" t="s">
        <v>479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39.75" customHeight="1" x14ac:dyDescent="0.2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ht="15.75" x14ac:dyDescent="0.25">
      <c r="A8" s="45"/>
      <c r="B8" s="45"/>
      <c r="C8" s="45"/>
      <c r="D8" s="45"/>
      <c r="E8" s="45"/>
      <c r="F8" s="45"/>
      <c r="G8" s="45"/>
      <c r="H8" s="45"/>
      <c r="I8" s="45"/>
      <c r="J8" s="46"/>
    </row>
    <row r="9" spans="1:10" x14ac:dyDescent="0.2">
      <c r="A9" s="214" t="s">
        <v>480</v>
      </c>
      <c r="B9" s="214"/>
      <c r="C9" s="214"/>
      <c r="D9" s="214"/>
      <c r="E9" s="214"/>
      <c r="F9" s="214"/>
      <c r="G9" s="214"/>
      <c r="H9" s="214"/>
      <c r="I9" s="214"/>
      <c r="J9" s="214"/>
    </row>
    <row r="10" spans="1:10" ht="45" customHeight="1" x14ac:dyDescent="0.2">
      <c r="A10" s="214"/>
      <c r="B10" s="214"/>
      <c r="C10" s="214"/>
      <c r="D10" s="214"/>
      <c r="E10" s="214"/>
      <c r="F10" s="214"/>
      <c r="G10" s="214"/>
      <c r="H10" s="214"/>
      <c r="I10" s="214"/>
      <c r="J10" s="214"/>
    </row>
    <row r="11" spans="1:10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4.75" customHeight="1" x14ac:dyDescent="0.2">
      <c r="A12" s="213" t="s">
        <v>379</v>
      </c>
      <c r="B12" s="210" t="s">
        <v>380</v>
      </c>
      <c r="C12" s="210" t="s">
        <v>381</v>
      </c>
      <c r="D12" s="200" t="s">
        <v>382</v>
      </c>
      <c r="E12" s="201"/>
      <c r="F12" s="201"/>
      <c r="G12" s="202"/>
      <c r="H12" s="210" t="s">
        <v>383</v>
      </c>
      <c r="I12" s="210" t="s">
        <v>384</v>
      </c>
      <c r="J12" s="213" t="s">
        <v>385</v>
      </c>
    </row>
    <row r="13" spans="1:10" ht="12" customHeight="1" x14ac:dyDescent="0.2">
      <c r="A13" s="213"/>
      <c r="B13" s="211"/>
      <c r="C13" s="211"/>
      <c r="D13" s="216"/>
      <c r="E13" s="217"/>
      <c r="F13" s="217"/>
      <c r="G13" s="218"/>
      <c r="H13" s="211"/>
      <c r="I13" s="211"/>
      <c r="J13" s="213"/>
    </row>
    <row r="14" spans="1:10" ht="12" customHeight="1" x14ac:dyDescent="0.2">
      <c r="A14" s="213"/>
      <c r="B14" s="211"/>
      <c r="C14" s="211"/>
      <c r="D14" s="216"/>
      <c r="E14" s="217"/>
      <c r="F14" s="217"/>
      <c r="G14" s="218"/>
      <c r="H14" s="211"/>
      <c r="I14" s="211"/>
      <c r="J14" s="213"/>
    </row>
    <row r="15" spans="1:10" ht="15.75" customHeight="1" x14ac:dyDescent="0.2">
      <c r="A15" s="213"/>
      <c r="B15" s="211"/>
      <c r="C15" s="211"/>
      <c r="D15" s="216"/>
      <c r="E15" s="217"/>
      <c r="F15" s="217"/>
      <c r="G15" s="218"/>
      <c r="H15" s="211"/>
      <c r="I15" s="211"/>
      <c r="J15" s="213"/>
    </row>
    <row r="16" spans="1:10" x14ac:dyDescent="0.2">
      <c r="A16" s="213"/>
      <c r="B16" s="211"/>
      <c r="C16" s="211"/>
      <c r="D16" s="216"/>
      <c r="E16" s="217"/>
      <c r="F16" s="217"/>
      <c r="G16" s="218"/>
      <c r="H16" s="211"/>
      <c r="I16" s="211"/>
      <c r="J16" s="213"/>
    </row>
    <row r="17" spans="1:10" x14ac:dyDescent="0.2">
      <c r="A17" s="213"/>
      <c r="B17" s="212"/>
      <c r="C17" s="212"/>
      <c r="D17" s="203"/>
      <c r="E17" s="204"/>
      <c r="F17" s="204"/>
      <c r="G17" s="205"/>
      <c r="H17" s="212"/>
      <c r="I17" s="212"/>
      <c r="J17" s="213"/>
    </row>
    <row r="18" spans="1:10" ht="15.75" x14ac:dyDescent="0.2">
      <c r="A18" s="43">
        <v>1</v>
      </c>
      <c r="B18" s="47">
        <v>2</v>
      </c>
      <c r="C18" s="47">
        <v>3</v>
      </c>
      <c r="D18" s="192">
        <v>4</v>
      </c>
      <c r="E18" s="193"/>
      <c r="F18" s="193"/>
      <c r="G18" s="194"/>
      <c r="H18" s="47">
        <v>5</v>
      </c>
      <c r="I18" s="47">
        <v>6</v>
      </c>
      <c r="J18" s="43">
        <v>7</v>
      </c>
    </row>
    <row r="19" spans="1:10" ht="15.75" x14ac:dyDescent="0.2">
      <c r="A19" s="213" t="s">
        <v>481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2">
      <c r="A21" s="214" t="s">
        <v>386</v>
      </c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0" x14ac:dyDescent="0.2">
      <c r="A22" s="214"/>
      <c r="B22" s="214"/>
      <c r="C22" s="214"/>
      <c r="D22" s="214"/>
      <c r="E22" s="214"/>
      <c r="F22" s="214"/>
      <c r="G22" s="214"/>
      <c r="H22" s="214"/>
      <c r="I22" s="214"/>
      <c r="J22" s="214"/>
    </row>
    <row r="23" spans="1:10" ht="1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x14ac:dyDescent="0.2">
      <c r="A26" s="208" t="s">
        <v>387</v>
      </c>
      <c r="B26" s="208"/>
      <c r="C26" s="208"/>
      <c r="D26" s="208"/>
      <c r="E26" s="208" t="s">
        <v>388</v>
      </c>
      <c r="F26" s="208"/>
      <c r="G26" s="208"/>
      <c r="H26" s="208"/>
      <c r="I26" s="208"/>
      <c r="J26" s="208"/>
    </row>
    <row r="27" spans="1:10" x14ac:dyDescent="0.2">
      <c r="A27" s="208"/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10" x14ac:dyDescent="0.2">
      <c r="A28" s="208"/>
      <c r="B28" s="208"/>
      <c r="C28" s="208"/>
      <c r="D28" s="208"/>
      <c r="E28" s="208"/>
      <c r="F28" s="208"/>
      <c r="G28" s="208"/>
      <c r="H28" s="208"/>
      <c r="I28" s="208"/>
      <c r="J28" s="208"/>
    </row>
    <row r="29" spans="1:10" x14ac:dyDescent="0.2">
      <c r="A29" s="208"/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x14ac:dyDescent="0.2">
      <c r="A30" s="208"/>
      <c r="B30" s="208"/>
      <c r="C30" s="208"/>
      <c r="D30" s="208"/>
      <c r="E30" s="208" t="s">
        <v>377</v>
      </c>
      <c r="F30" s="208"/>
      <c r="G30" s="208" t="s">
        <v>4</v>
      </c>
      <c r="H30" s="208"/>
      <c r="I30" s="208" t="s">
        <v>390</v>
      </c>
      <c r="J30" s="208"/>
    </row>
    <row r="31" spans="1:10" x14ac:dyDescent="0.2">
      <c r="A31" s="208"/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10" x14ac:dyDescent="0.2">
      <c r="A32" s="208" t="s">
        <v>389</v>
      </c>
      <c r="B32" s="208"/>
      <c r="C32" s="208"/>
      <c r="D32" s="208"/>
      <c r="E32" s="209">
        <v>0</v>
      </c>
      <c r="F32" s="209"/>
      <c r="G32" s="209">
        <v>0</v>
      </c>
      <c r="H32" s="209"/>
      <c r="I32" s="209">
        <v>0</v>
      </c>
      <c r="J32" s="209"/>
    </row>
    <row r="33" spans="1:10" x14ac:dyDescent="0.2">
      <c r="A33" s="208"/>
      <c r="B33" s="208"/>
      <c r="C33" s="208"/>
      <c r="D33" s="208"/>
      <c r="E33" s="209"/>
      <c r="F33" s="209"/>
      <c r="G33" s="209"/>
      <c r="H33" s="209"/>
      <c r="I33" s="209"/>
      <c r="J33" s="209"/>
    </row>
    <row r="34" spans="1:10" ht="37.5" customHeight="1" x14ac:dyDescent="0.2">
      <c r="A34" s="208"/>
      <c r="B34" s="208"/>
      <c r="C34" s="208"/>
      <c r="D34" s="208"/>
      <c r="E34" s="209"/>
      <c r="F34" s="209"/>
      <c r="G34" s="209"/>
      <c r="H34" s="209"/>
      <c r="I34" s="209"/>
      <c r="J34" s="209"/>
    </row>
  </sheetData>
  <mergeCells count="25">
    <mergeCell ref="A9:J10"/>
    <mergeCell ref="B12:B17"/>
    <mergeCell ref="C12:C17"/>
    <mergeCell ref="D12:G17"/>
    <mergeCell ref="A12:A17"/>
    <mergeCell ref="A1:J1"/>
    <mergeCell ref="A2:J2"/>
    <mergeCell ref="A3:J3"/>
    <mergeCell ref="A4:J4"/>
    <mergeCell ref="A6:J7"/>
    <mergeCell ref="A32:D34"/>
    <mergeCell ref="E32:F34"/>
    <mergeCell ref="G32:H34"/>
    <mergeCell ref="I32:J34"/>
    <mergeCell ref="H12:H17"/>
    <mergeCell ref="I12:I17"/>
    <mergeCell ref="J12:J17"/>
    <mergeCell ref="D18:G18"/>
    <mergeCell ref="A19:J19"/>
    <mergeCell ref="A21:J22"/>
    <mergeCell ref="A26:D31"/>
    <mergeCell ref="E26:J29"/>
    <mergeCell ref="E30:F31"/>
    <mergeCell ref="G30:H31"/>
    <mergeCell ref="I30:J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1.</vt:lpstr>
      <vt:lpstr>Приложение 2.</vt:lpstr>
      <vt:lpstr>Приложение 3.</vt:lpstr>
      <vt:lpstr>Приложение 4.</vt:lpstr>
      <vt:lpstr>Приложение 5.</vt:lpstr>
      <vt:lpstr>Приложение 6.</vt:lpstr>
      <vt:lpstr>Приложение 7.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2023-03-16T08:33:32Z</cp:lastPrinted>
  <dcterms:created xsi:type="dcterms:W3CDTF">2022-03-02T11:19:31Z</dcterms:created>
  <dcterms:modified xsi:type="dcterms:W3CDTF">2023-03-16T08:34:16Z</dcterms:modified>
</cp:coreProperties>
</file>