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60" firstSheet="1" activeTab="3"/>
  </bookViews>
  <sheets>
    <sheet name=" 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." sheetId="8" r:id="rId8"/>
    <sheet name=" 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<sst xmlns="http://schemas.openxmlformats.org/spreadsheetml/2006/main" count="1140" uniqueCount="512">
  <si>
    <t>Наименование</t>
  </si>
  <si>
    <t>Приложение 2</t>
  </si>
  <si>
    <t xml:space="preserve"> 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</si>
  <si>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</si>
  <si>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</si>
  <si>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</si>
  <si>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</si>
  <si>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</si>
  <si>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</si>
  <si>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</si>
  <si>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182 106 01030 10 0000 110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</si>
  <si>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</si>
  <si>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</si>
  <si>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</si>
  <si>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</si>
  <si>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</si>
  <si>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</si>
  <si>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>000 101 00000 00 0000 000</t>
  </si>
  <si>
    <t>000 106 00000 00 0000 000</t>
  </si>
  <si>
    <t>000 200 00000 00 0000 000</t>
  </si>
  <si>
    <t>000 202 00000 00 0000 000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</si>
  <si>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</si>
  <si>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</si>
  <si>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</si>
  <si>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</si>
  <si>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</si>
  <si>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</si>
  <si>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>Приложение 5</t>
  </si>
  <si>
    <t>Приложение 6</t>
  </si>
  <si>
    <t>Сумма (руб.)</t>
  </si>
  <si>
    <t>Приложение 7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</si>
  <si>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</si>
  <si>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</si>
  <si>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</si>
  <si>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</si>
  <si>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</si>
  <si>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</si>
  <si>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</si>
  <si>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</si>
  <si>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</si>
  <si>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</si>
  <si>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</si>
  <si>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</si>
  <si>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</si>
  <si>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</si>
  <si>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</si>
  <si>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</si>
  <si>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</si>
  <si>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</si>
  <si>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</si>
  <si>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</si>
  <si>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</si>
  <si>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</si>
  <si>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</si>
  <si>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</si>
  <si>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</si>
  <si>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Единый сельскохозяйственный налог</t>
  </si>
  <si>
    <t>Налоги на совокупный доход</t>
  </si>
  <si>
    <t>000 105 00000 00 0000 000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</si>
  <si>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</si>
  <si>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</si>
  <si>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Основное направление "Осуществление мероприятий в области пожарной безопасности"</t>
  </si>
  <si>
    <t>01.1.01.20030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</si>
  <si>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</si>
  <si>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</si>
  <si>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</si>
  <si>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</si>
  <si>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</si>
  <si>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</si>
  <si>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</si>
  <si>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</si>
  <si>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</si>
  <si>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</si>
  <si>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</si>
  <si>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</si>
  <si>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</si>
  <si>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</si>
  <si>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</si>
  <si>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</si>
  <si>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</si>
  <si>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</si>
  <si>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</si>
  <si>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</si>
  <si>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</si>
  <si>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</si>
  <si>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</si>
  <si>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</si>
  <si>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</si>
  <si>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</si>
  <si>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</si>
  <si>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</si>
  <si>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</si>
  <si>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</si>
  <si>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</si>
  <si>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</si>
  <si>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</si>
  <si>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</si>
  <si>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</si>
  <si>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</si>
  <si>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</si>
  <si>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</si>
  <si>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06.1.01.000160</t>
  </si>
  <si>
    <t>Обеспечение деятельности и функций Главы поселения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</si>
  <si>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</si>
  <si>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</si>
  <si>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</si>
  <si>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</si>
  <si>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</si>
  <si>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</si>
  <si>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</si>
  <si>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</si>
  <si>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</si>
  <si>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</si>
  <si>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</si>
  <si>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</si>
  <si>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</si>
  <si>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</si>
  <si>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</si>
  <si>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</si>
  <si>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</si>
  <si>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</si>
  <si>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</si>
  <si>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</si>
  <si>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</si>
  <si>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</si>
  <si>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</si>
  <si>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</si>
  <si>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</si>
  <si>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</si>
  <si>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</si>
  <si>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</si>
  <si>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</si>
  <si>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</si>
  <si>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</si>
  <si>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</si>
  <si>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</si>
  <si>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</si>
  <si>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</si>
  <si>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</si>
  <si>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</si>
  <si>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</si>
  <si>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</si>
  <si>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</si>
  <si>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</si>
  <si>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</si>
  <si>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</si>
  <si>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</si>
  <si>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</si>
  <si>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</si>
  <si>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</si>
  <si>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</si>
  <si>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</si>
  <si>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</si>
  <si>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</si>
  <si>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>Приложение 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</si>
  <si>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</si>
  <si>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</si>
  <si>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>926 111 05035 10 0000 120</t>
  </si>
  <si>
    <t>Прочие субсидии бюджетам сельскиъх поселений</t>
  </si>
  <si>
    <t>04.1.01.S0340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</si>
  <si>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</si>
  <si>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</si>
  <si>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</si>
  <si>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</si>
  <si>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</si>
  <si>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</si>
  <si>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</si>
  <si>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</si>
  <si>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</si>
  <si>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</si>
  <si>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</si>
  <si>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</si>
  <si>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</si>
  <si>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</si>
  <si>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</si>
  <si>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</si>
  <si>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</si>
  <si>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</si>
  <si>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</si>
  <si>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</si>
  <si>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</si>
  <si>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</si>
  <si>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</si>
  <si>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</si>
  <si>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</si>
  <si>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</si>
  <si>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</si>
  <si>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182 106 06043 10 2100 110</t>
  </si>
  <si>
    <t xml:space="preserve">Прочие доходы от  оказания платных услуг (работ)  получателями средств бюджетов сельских поселений 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</si>
  <si>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</si>
  <si>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</si>
  <si>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</si>
  <si>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</si>
  <si>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</si>
  <si>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</si>
  <si>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</si>
  <si>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</si>
  <si>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</si>
  <si>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926 113 02995 10 0000 130</t>
  </si>
  <si>
    <t>926 202 15001 10 0000 150</t>
  </si>
  <si>
    <t>926 202 15002 10 0000 150</t>
  </si>
  <si>
    <t>926 202 35118 10 0000 150</t>
  </si>
  <si>
    <t>926 202 40014 10 0000 150</t>
  </si>
  <si>
    <t>926 202 29999 10 0000 150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</si>
  <si>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</si>
  <si>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  Доходы бюджета Васильевского сельского поселения</t>
  </si>
  <si>
    <t>2022 год                    (руб.)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</si>
  <si>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</si>
  <si>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муниципальных внутренних заимствований</t>
  </si>
  <si>
    <t>Вид долгового обязательства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</si>
  <si>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</si>
  <si>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</si>
  <si>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</si>
  <si>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</si>
  <si>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</si>
  <si>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</si>
  <si>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к решению Совета сельского поселения</t>
  </si>
  <si>
    <t>«О бюджете Васильевского сельского поселения</t>
  </si>
  <si>
    <t>Программа</t>
  </si>
  <si>
    <t>Муниципальные займы Васильевского сельского поселения, осуществляемые путем выпуска ценных бумаг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</si>
  <si>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</si>
  <si>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</si>
  <si>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</si>
  <si>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</si>
  <si>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</si>
  <si>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</si>
  <si>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</t>
  </si>
  <si>
    <t>000 106 01000 00 0000 110</t>
  </si>
  <si>
    <t>000 105 03000 01 0000 110</t>
  </si>
  <si>
    <t>000 101 02000 01 0000 110</t>
  </si>
  <si>
    <t>000 106 06030 00 0000 110</t>
  </si>
  <si>
    <t>000106 06043 10 0000 110</t>
  </si>
  <si>
    <t>Земельный налог с физических лиц</t>
  </si>
  <si>
    <t>000 106 06040 00 0000 110</t>
  </si>
  <si>
    <t xml:space="preserve">Государственная пошлина </t>
  </si>
  <si>
    <t>000 108 00000 00 0000 110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</si>
  <si>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</si>
  <si>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</si>
  <si>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</si>
  <si>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</si>
  <si>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</si>
  <si>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</si>
  <si>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</si>
  <si>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</si>
  <si>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</si>
  <si>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</si>
  <si>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</si>
  <si>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</si>
  <si>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</si>
  <si>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</si>
  <si>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000 202 20000 00 0000 150</t>
  </si>
  <si>
    <t>000 202 29999 00 0000 150</t>
  </si>
  <si>
    <t>Прочие субсидии</t>
  </si>
  <si>
    <t>Субвенции бюджетам бюджетной системы Российской Федерации</t>
  </si>
  <si>
    <t>000 202 30000 00 0000 150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</si>
  <si>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</si>
  <si>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000 202 35118 00 0000 150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</si>
  <si>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</si>
  <si>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</si>
  <si>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</si>
  <si>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</si>
  <si>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бюджета Васильевского сельского поселения</t>
  </si>
  <si>
    <t>"О бюджете Васильевского сельского поселения</t>
  </si>
  <si>
    <t xml:space="preserve">к Решению Совета      </t>
  </si>
  <si>
    <t xml:space="preserve">К Решению Совета Васильевского сельского поселения </t>
  </si>
  <si>
    <t>Обеспечение мероприятий в сфере культуры</t>
  </si>
  <si>
    <t xml:space="preserve">по кодам  классификации доходов бюджетов </t>
  </si>
  <si>
    <t>Код классификации источников финансирования дефицитов бюджетов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</si>
  <si>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</si>
  <si>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</si>
  <si>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</si>
  <si>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</si>
  <si>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</si>
  <si>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</si>
  <si>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</si>
  <si>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</si>
  <si>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</si>
  <si>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</si>
  <si>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</si>
  <si>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</si>
  <si>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</si>
  <si>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</si>
  <si>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</si>
  <si>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</si>
  <si>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</si>
  <si>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</si>
  <si>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сельских поселений</t>
  </si>
  <si>
    <t>к решению Совета Васильевского сельского поселения</t>
  </si>
  <si>
    <t>Администрация Васильевского сельского поселения Шуйского муниципального района Ивановской области</t>
  </si>
  <si>
    <t>2023 год</t>
  </si>
  <si>
    <t>04.1.01.L4670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</si>
  <si>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</si>
  <si>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</si>
  <si>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</si>
  <si>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Основное направление "Благоустройство территорий в рамках поддержки местных инициатив"</t>
  </si>
  <si>
    <t>02.5.F2.00000</t>
  </si>
  <si>
    <t>926 113 01995 10 0000 130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</si>
  <si>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</si>
  <si>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</si>
  <si>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Сумма, руб.</t>
  </si>
  <si>
    <t>2023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</si>
  <si>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</si>
  <si>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</si>
  <si>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</si>
  <si>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</si>
  <si>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</si>
  <si>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</si>
  <si>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</si>
  <si>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</si>
  <si>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</si>
  <si>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</si>
  <si>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</si>
  <si>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</si>
  <si>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</si>
  <si>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0400</t>
  </si>
  <si>
    <t>000 106 06000 00 0000 110</t>
  </si>
  <si>
    <t>000 111 05000 00 0000 120</t>
  </si>
  <si>
    <t>Доходы от  оказания платных услуг и компенсации затрат государства</t>
  </si>
  <si>
    <t>000 113 01000 00 0000 130</t>
  </si>
  <si>
    <t>000 113 00000 00 0000 000</t>
  </si>
  <si>
    <t>Доходы от оказания платных услуг (работ)</t>
  </si>
  <si>
    <t>000 113 02000 00 0000 130</t>
  </si>
  <si>
    <t>Доходы от компенсации затрат государства</t>
  </si>
  <si>
    <t>000 101 02010 01 0000 110</t>
  </si>
  <si>
    <t>Наименование доходов</t>
  </si>
  <si>
    <t>000 106 06033 10 0000 110</t>
  </si>
  <si>
    <t>Наименование дохода</t>
  </si>
  <si>
    <r>
      <rPr>
        <sz val="10"/>
        <rFont val="Arial Cyr"/>
        <family val="0"/>
      </rPr>
      <t>Проведение мероприятий в области пожарной безопасности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</si>
  <si>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</si>
  <si>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благоустройству и озеленению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</si>
  <si>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</si>
  <si>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family val="0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</si>
  <si>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</si>
  <si>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полномочий по содержанию и оформлению имущества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</si>
  <si>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</si>
  <si>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</si>
  <si>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</si>
  <si>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</si>
  <si>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</si>
  <si>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Уплата иных платежей)</t>
    </r>
  </si>
  <si>
    <r>
      <rPr>
        <sz val="10"/>
        <rFont val="Arial"/>
        <family val="2"/>
      </rPr>
      <t>Обеспечение содержания и приобретения спортивных площадок(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</si>
  <si>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</si>
  <si>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</si>
  <si>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</si>
  <si>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</si>
  <si>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</si>
  <si>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</si>
  <si>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</si>
  <si>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</si>
  <si>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</rPr>
      <t>Обеспечение функций органов местного самоуправления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</si>
  <si>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</si>
  <si>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</si>
  <si>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</si>
  <si>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</si>
  <si>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</si>
  <si>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family val="0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</si>
  <si>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</si>
  <si>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</si>
  <si>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</si>
  <si>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Проведение мероприятий в области пожарной безопасности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</si>
  <si>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</si>
  <si>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благоустройству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</si>
  <si>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ритуальных услуг и содержанию мест захоронения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</si>
  <si>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</si>
  <si>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</si>
  <si>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</t>
    </r>
    <r>
      <rPr>
        <i/>
        <sz val="10"/>
        <rFont val="Arial Cyr"/>
        <family val="0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</si>
  <si>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</si>
  <si>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</si>
  <si>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"/>
        <family val="2"/>
      </rPr>
      <t>Обеспечение содержания и приобретения спортивных площадок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</si>
  <si>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</si>
  <si>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</si>
  <si>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</si>
  <si>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</si>
  <si>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</si>
  <si>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</si>
  <si>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</t>
    </r>
    <r>
      <rPr>
        <sz val="10"/>
        <rFont val="Arial Cyr"/>
        <family val="0"/>
      </rPr>
      <t>)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</si>
  <si>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</si>
  <si>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</si>
  <si>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</si>
  <si>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</si>
  <si>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</si>
  <si>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</si>
  <si>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</si>
  <si>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</si>
  <si>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</si>
  <si>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 xml:space="preserve">Проведение мероприятий в области пожарной безопасности 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нужд0</t>
    </r>
  </si>
  <si>
    <r>
      <rPr>
        <sz val="10"/>
        <rFont val="Arial Cyr"/>
        <family val="0"/>
      </rPr>
      <t>Обеспечение мероприятий по организации содержания и ремонту дорог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</si>
  <si>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</si>
  <si>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</si>
  <si>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</si>
  <si>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</si>
  <si>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10"/>
        <rFont val="Arial Cyr"/>
        <family val="0"/>
      </rPr>
      <t>)</t>
    </r>
  </si>
  <si>
    <r>
      <rPr>
        <sz val="10"/>
        <rFont val="Arial"/>
        <family val="2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</si>
  <si>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</si>
  <si>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r>
      <t xml:space="preserve">Обеспечение деятельности казенных учреждений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</si>
  <si>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деятельности казенных учреждений </t>
    </r>
    <r>
      <rPr>
        <i/>
        <sz val="10"/>
        <rFont val="Arial"/>
        <family val="2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</si>
  <si>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Arial Cyr"/>
        <family val="0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</si>
  <si>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 xml:space="preserve">(Закупка товаров, работ и </t>
    </r>
    <r>
      <rPr>
        <sz val="10"/>
        <rFont val="Arial Cyr"/>
        <family val="0"/>
      </rPr>
      <t>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</si>
  <si>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</si>
  <si>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</si>
  <si>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 </t>
    </r>
    <r>
      <rPr>
        <sz val="10"/>
        <rFont val="Arial Cyr"/>
        <family val="0"/>
      </rPr>
      <t xml:space="preserve"> 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</si>
  <si>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организации ритуальных услуг и содержание мест захоронения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</si>
  <si>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</si>
  <si>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Осуществление полномочий по содержанию и оформлению имущества </t>
  </si>
  <si>
    <r>
      <rPr>
        <sz val="10"/>
        <rFont val="Arial"/>
        <family val="2"/>
      </rPr>
      <t>Осуществление полномочий по содержанию и оформлению имущества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</si>
  <si>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</si>
  <si>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</si>
  <si>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</si>
  <si>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>2024 год                    (руб.)</t>
  </si>
  <si>
    <t>2024 год</t>
  </si>
  <si>
    <t>2024 г.</t>
  </si>
  <si>
    <t>0106</t>
  </si>
  <si>
    <t>33.9.00.80011</t>
  </si>
  <si>
    <t>33.9.00.80012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</si>
  <si>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</si>
  <si>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Васильевского сельского поселения на исполнение переданных полномочий по  по контролю за исполнением бюджета поселения</t>
  </si>
  <si>
    <t>Приложение 9</t>
  </si>
  <si>
    <r>
      <t>П</t>
    </r>
    <r>
      <rPr>
        <b/>
        <sz val="10"/>
        <rFont val="Times New Roman"/>
        <family val="1"/>
      </rPr>
      <t>риложение 8</t>
    </r>
  </si>
  <si>
    <t>Приложение 1</t>
  </si>
  <si>
    <t>сельского поселения</t>
  </si>
  <si>
    <t>(в процентах)</t>
  </si>
  <si>
    <t>Код по БК</t>
  </si>
  <si>
    <t>Норматив (процент) отчислений в бюджет</t>
  </si>
  <si>
    <t>Прочие доходы от компенсации затрат бюджетов сельских поселений</t>
  </si>
  <si>
    <t>000 1 13 02995 10 0000 130</t>
  </si>
  <si>
    <t>Невыясненные поступления, зачисляемые в бюджеты сельских поселений</t>
  </si>
  <si>
    <t>000 1 17 01050 10 0000 180</t>
  </si>
  <si>
    <t>Доходы бюджетов сельских поселений от возврата иными организациями остатков субсидий прошлых лет</t>
  </si>
  <si>
    <t>000 2 18 05030 10 0000 180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</si>
  <si>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</si>
  <si>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</si>
  <si>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к Решению Совета Васильевского</t>
  </si>
  <si>
    <t>000 1 13 01995 10 0000 130</t>
  </si>
  <si>
    <t>Прочие доходы от оказания платных услуг получателями средств бюджетов сельских поселений</t>
  </si>
  <si>
    <t>Мероприятия по благоустройству в рамках поддержки  местных инициатив "Благоустройство мемориала воинской Славы с. Васильевское"</t>
  </si>
  <si>
    <t>Мероприятия по благоустройству в рамках поддержки  местных инициатив "Благоустройство мемориала воинской Славы с. Васильевское"(Закупка товаров, работ и услуг для государственных (муниципальных) нужд</t>
  </si>
  <si>
    <t>02.5.F2.S5100</t>
  </si>
  <si>
    <t>Мероприятие по благоустройству в рамках поддержки местных инициатив "Благоустройство мемориала воинской Славы с. Васильевское"</t>
  </si>
  <si>
    <t>Национальная экономика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</si>
  <si>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</si>
  <si>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</si>
  <si>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и на плановый период 2024 и 2025 годов"</t>
  </si>
  <si>
    <t>Нормативы распределения доходов в бюджет Васильевского сельского поселения на 2023 год и на плановый период 2024 и 2025 годов</t>
  </si>
  <si>
    <t xml:space="preserve"> по кодам с классификации доходов на 2023 год </t>
  </si>
  <si>
    <t>2024 год (руб.)</t>
  </si>
  <si>
    <t>2025 год (руб.)</t>
  </si>
  <si>
    <t>на плановый период 2024 и 2025 годов</t>
  </si>
  <si>
    <t>Распределение бюджетных ассигнований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2023 год</t>
  </si>
  <si>
    <t xml:space="preserve">"О бюджете Васильевского сельского поселения на 2023 год </t>
  </si>
  <si>
    <t>и на плановый период 2024 и 2025 годов"</t>
  </si>
  <si>
    <t>2025 год                    (руб.)</t>
  </si>
  <si>
    <t xml:space="preserve">" О бюджектеВасильевского сельского поселения  на 2023 и </t>
  </si>
  <si>
    <t>на плановый период 2024 и 2025 годов"</t>
  </si>
  <si>
    <t xml:space="preserve">Ведомственная структура расходов бюджета Васильевского сельского поселения на 2023 год </t>
  </si>
  <si>
    <t xml:space="preserve">Ведомственная структура расходов бюджета сельского поселения на 2024-2025 годы </t>
  </si>
  <si>
    <t>2025 год</t>
  </si>
  <si>
    <t xml:space="preserve">                                                                                                                                                                                                            на 2023 год и плановый период 2024 и 2025  годов»</t>
  </si>
  <si>
    <t xml:space="preserve">Источники внутреннего финансирования дефицита бюджета Васильевсого сельского поселения на 2023 год и на плановый период 2024 и 2025 годов
</t>
  </si>
  <si>
    <t>на 2023 год и плановый период 2024 -2025  годов»</t>
  </si>
  <si>
    <t>Распределение бюджетных ассигнований  бюджета Васильевского сельского поселения по разделам и подразделам классификации расходов бюджетов на 2023 год и на плановый период 2024 и 2025 годов</t>
  </si>
  <si>
    <t>2025 г.</t>
  </si>
  <si>
    <t>на 2023 год и на плановый период 2024 и 2025 годов »</t>
  </si>
  <si>
    <t>на 2023 год и на  плановый период 2024 и 2025 годов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</si>
  <si>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</si>
  <si>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</si>
  <si>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000 101 02010 00 0000 110</t>
  </si>
  <si>
    <t>33.9.00.00011</t>
  </si>
  <si>
    <t>33.9.00.00012</t>
  </si>
  <si>
    <t>Государственная пошлина</t>
  </si>
  <si>
    <t>"О бюджете Васильевского сельского поселения на 2023 и  плановый период 2024 и 2025 годов "</t>
  </si>
  <si>
    <t>Распределение бюджетных ассигнований  по целевым статьям (муниципальным программам Васильевского сельского поселения и не включенным в 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и группам видов расходов классификации расходов местного бюджета на плановый период 2024 и 2025 годов</t>
  </si>
  <si>
    <t xml:space="preserve">Подпрограмма "Обеспечение мероприятий в области пожарной безопасности на территории  Васильевского сельского поселения" </t>
  </si>
  <si>
    <t>Муниципальная программа " Благоустройство и озеленение  Васильевского сельского поселения"</t>
  </si>
  <si>
    <t xml:space="preserve">Подпрограмма "Организация благоустройства и озеленения территории  Васильевского сельского поселения"  </t>
  </si>
  <si>
    <t xml:space="preserve">Муниципальная программа "Управление имуществом  и земельными ресурсами муниципального образования Васильевское сельское поселение" </t>
  </si>
  <si>
    <t>Муниципальная программа "Развитие культуры и спорта в Васильевском сельском поселении"</t>
  </si>
  <si>
    <t>Подпрограмма "Обеспечение деятельности, сохранение и 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</si>
  <si>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Подпрограмма "Обеспечение энергосбережения и энергетической эффективности в васильевском сельском поселении"</t>
  </si>
  <si>
    <t>05.1.00.00000</t>
  </si>
  <si>
    <t>Муниципальная программа "Развитие муниципального управления"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</si>
  <si>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</si>
  <si>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 xml:space="preserve"> Муниципальная программа "Обеспечение мероприятий в области пожарной безопасности на территории  Васильевского сельского поселения" </t>
  </si>
  <si>
    <t xml:space="preserve"> Муниципальная программа "Обеспечение мероприятий в области пожарной безопасности на территории Васильевского сельского поселения" </t>
  </si>
  <si>
    <t xml:space="preserve">Подпрограмма "организация благоустройства и озеленения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</si>
  <si>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Муниципальная программа "Управление имуществом и земельными ресурсами Васильевского сельского поселения" </t>
  </si>
  <si>
    <t>Мероприятие по благоустройству в рамках поддержки местных инициатив "Благоустройство мемориала воинской Славы с. Васильевское" (Закупка товаров, работ и услуг для государственных (муниципальных) нужд)</t>
  </si>
  <si>
    <t xml:space="preserve"> "Благоустройство территорий в рамках поддержки местных инициатив"</t>
  </si>
  <si>
    <t>"Благоустройство территорий в рамках поддержки местных инициатив"</t>
  </si>
  <si>
    <t>926 202 25555 10 0000 150</t>
  </si>
  <si>
    <t>000 202 25555 00 0000 150</t>
  </si>
  <si>
    <t>02.6.00.00000</t>
  </si>
  <si>
    <t>Подпрограмма "Формирование современной городской среды в Васильевком сельском поселении"</t>
  </si>
  <si>
    <t>02.6.F2.00000</t>
  </si>
  <si>
    <t>Основное направление "Формирование современной городской среды в Васильевком сельском поселении"</t>
  </si>
  <si>
    <t>Реализация программы формирования современной городской среды</t>
  </si>
  <si>
    <t>Реализация программы формирования современной городской среды (Закупка товаров, работ и услуг для государственных (муниципальных) нужд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</si>
  <si>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</si>
  <si>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</si>
  <si>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02.6.F2.55550</t>
  </si>
  <si>
    <t>Формирование современной городской среды в Васильевском сельском поселении</t>
  </si>
  <si>
    <t>Реализация программы формирование современной городской среды (Закупка товаров, работ и услуг для государственных (муниципальных) нужд)</t>
  </si>
  <si>
    <t>02.6.F255550</t>
  </si>
  <si>
    <t>Условно утвержденные расходы</t>
  </si>
  <si>
    <t>Условно утверденные расходы</t>
  </si>
  <si>
    <t>000 111 05030 00 0000 120</t>
  </si>
  <si>
    <t>182 106 06043 10 0000 110</t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</si>
  <si>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Капитальные вложения в объекты государственной (муниципальной) собственности)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</si>
  <si>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Arial Cyr"/>
        <family val="0"/>
      </rPr>
      <t>(Капитальные вложения в объекты государственной (муниципальной) собственности)</t>
    </r>
  </si>
  <si>
    <t>Резервный фонд администрации Васильевского сельского поселения</t>
  </si>
  <si>
    <r>
      <t>Резервный фонд администрации Васильевского сельского поселения</t>
    </r>
    <r>
      <rPr>
        <i/>
        <sz val="10"/>
        <rFont val="Arial Cyr"/>
        <family val="0"/>
      </rPr>
      <t xml:space="preserve"> (Иные бюджетные асигнования)</t>
    </r>
  </si>
  <si>
    <r>
      <t xml:space="preserve">Резервный фонд администрации Васильевского сельского поселения </t>
    </r>
    <r>
      <rPr>
        <i/>
        <sz val="10"/>
        <rFont val="Arial Cyr"/>
        <family val="0"/>
      </rPr>
      <t>(Иные бюджетные асигнования)</t>
    </r>
  </si>
  <si>
    <t>Резервный фонд администрации Васильевского сельского поселения(Иные бюджетные асигнования)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</si>
</sst>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  <numFmt numFmtId="194" formatCode="#,##0.00&quot;р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3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8" fontId="3" fillId="0" borderId="10" xfId="62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5" borderId="10" xfId="0" applyNumberFormat="1" applyFont="1" applyFill="1" applyBorder="1" applyAlignment="1">
      <alignment horizontal="left" vertical="center" wrapText="1"/>
    </xf>
    <xf numFmtId="0" fontId="6" fillId="36" borderId="10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3" fillId="0" borderId="1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65" fillId="0" borderId="10" xfId="53" applyFont="1" applyBorder="1" applyAlignment="1">
      <alignment horizontal="left" vertical="top" wrapText="1" indent="1"/>
      <protection/>
    </xf>
    <xf numFmtId="3" fontId="0" fillId="0" borderId="10" xfId="0" applyNumberFormat="1" applyFont="1" applyBorder="1" applyAlignment="1">
      <alignment vertical="center"/>
    </xf>
    <xf numFmtId="0" fontId="15" fillId="0" borderId="10" xfId="53" applyFont="1" applyBorder="1" applyAlignment="1">
      <alignment horizontal="justify" vertical="top" wrapText="1"/>
      <protection/>
    </xf>
    <xf numFmtId="0" fontId="15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horizontal="justify" vertical="top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7" fillId="0" borderId="0" xfId="54">
      <alignment vertical="center"/>
      <protection/>
    </xf>
    <xf numFmtId="0" fontId="13" fillId="0" borderId="0" xfId="54" applyFont="1" applyAlignment="1">
      <alignment horizontal="right" vertical="center"/>
      <protection/>
    </xf>
    <xf numFmtId="0" fontId="66" fillId="0" borderId="10" xfId="54" applyFont="1" applyBorder="1" applyAlignment="1">
      <alignment horizontal="center" vertical="top" wrapText="1"/>
      <protection/>
    </xf>
    <xf numFmtId="0" fontId="66" fillId="0" borderId="10" xfId="54" applyFont="1" applyBorder="1" applyAlignment="1">
      <alignment horizontal="justify" vertical="top" wrapText="1"/>
      <protection/>
    </xf>
    <xf numFmtId="0" fontId="67" fillId="0" borderId="1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justify" vertical="top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7" fillId="0" borderId="11" xfId="54" applyFont="1" applyBorder="1" applyAlignment="1">
      <alignment horizontal="center" vertical="center" wrapText="1"/>
      <protection/>
    </xf>
    <xf numFmtId="0" fontId="67" fillId="0" borderId="10" xfId="54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justify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193" fontId="12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vertical="center" wrapText="1"/>
    </xf>
    <xf numFmtId="0" fontId="70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2" fillId="36" borderId="10" xfId="53" applyFont="1" applyFill="1" applyBorder="1" applyAlignment="1">
      <alignment horizontal="justify" vertical="top" wrapText="1"/>
      <protection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vertical="center"/>
    </xf>
    <xf numFmtId="2" fontId="68" fillId="0" borderId="20" xfId="0" applyNumberFormat="1" applyFont="1" applyBorder="1" applyAlignment="1">
      <alignment vertical="center"/>
    </xf>
    <xf numFmtId="2" fontId="4" fillId="0" borderId="10" xfId="62" applyNumberFormat="1" applyFont="1" applyBorder="1" applyAlignment="1">
      <alignment horizontal="center" vertical="center"/>
    </xf>
    <xf numFmtId="2" fontId="0" fillId="0" borderId="10" xfId="62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62" applyNumberFormat="1" applyFont="1" applyBorder="1" applyAlignment="1">
      <alignment vertical="center"/>
    </xf>
    <xf numFmtId="2" fontId="4" fillId="34" borderId="10" xfId="62" applyNumberFormat="1" applyFont="1" applyFill="1" applyBorder="1" applyAlignment="1">
      <alignment horizontal="center" vertical="center"/>
    </xf>
    <xf numFmtId="2" fontId="6" fillId="0" borderId="10" xfId="62" applyNumberFormat="1" applyFont="1" applyBorder="1" applyAlignment="1">
      <alignment horizontal="center" vertical="center"/>
    </xf>
    <xf numFmtId="2" fontId="5" fillId="0" borderId="10" xfId="62" applyNumberFormat="1" applyFont="1" applyBorder="1" applyAlignment="1">
      <alignment horizontal="center" vertical="center"/>
    </xf>
    <xf numFmtId="2" fontId="4" fillId="0" borderId="10" xfId="6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0" fillId="0" borderId="10" xfId="62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34" borderId="10" xfId="6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4" fillId="37" borderId="10" xfId="62" applyNumberFormat="1" applyFont="1" applyFill="1" applyBorder="1" applyAlignment="1">
      <alignment vertical="center"/>
    </xf>
    <xf numFmtId="2" fontId="0" fillId="34" borderId="10" xfId="62" applyNumberFormat="1" applyFont="1" applyFill="1" applyBorder="1" applyAlignment="1">
      <alignment vertical="center"/>
    </xf>
    <xf numFmtId="2" fontId="0" fillId="0" borderId="10" xfId="62" applyNumberFormat="1" applyFont="1" applyBorder="1" applyAlignment="1">
      <alignment vertical="center"/>
    </xf>
    <xf numFmtId="2" fontId="5" fillId="37" borderId="10" xfId="62" applyNumberFormat="1" applyFont="1" applyFill="1" applyBorder="1" applyAlignment="1">
      <alignment vertical="center"/>
    </xf>
    <xf numFmtId="2" fontId="0" fillId="35" borderId="10" xfId="62" applyNumberFormat="1" applyFont="1" applyFill="1" applyBorder="1" applyAlignment="1">
      <alignment vertical="center"/>
    </xf>
    <xf numFmtId="2" fontId="5" fillId="35" borderId="10" xfId="62" applyNumberFormat="1" applyFont="1" applyFill="1" applyBorder="1" applyAlignment="1">
      <alignment vertical="center"/>
    </xf>
    <xf numFmtId="2" fontId="4" fillId="35" borderId="10" xfId="62" applyNumberFormat="1" applyFont="1" applyFill="1" applyBorder="1" applyAlignment="1">
      <alignment vertical="center" wrapText="1"/>
    </xf>
    <xf numFmtId="2" fontId="0" fillId="0" borderId="10" xfId="62" applyNumberFormat="1" applyFont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2" fontId="15" fillId="0" borderId="10" xfId="54" applyNumberFormat="1" applyFont="1" applyBorder="1" applyAlignment="1">
      <alignment horizontal="center" vertical="top" wrapText="1"/>
      <protection/>
    </xf>
    <xf numFmtId="2" fontId="15" fillId="0" borderId="10" xfId="0" applyNumberFormat="1" applyFont="1" applyBorder="1" applyAlignment="1">
      <alignment horizontal="center" vertical="top"/>
    </xf>
    <xf numFmtId="0" fontId="9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2" fontId="0" fillId="35" borderId="10" xfId="62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4" fillId="35" borderId="10" xfId="62" applyNumberFormat="1" applyFont="1" applyFill="1" applyBorder="1" applyAlignment="1">
      <alignment horizontal="right" vertical="center" wrapText="1"/>
    </xf>
    <xf numFmtId="2" fontId="0" fillId="0" borderId="10" xfId="62" applyNumberFormat="1" applyFont="1" applyBorder="1" applyAlignment="1">
      <alignment wrapText="1"/>
    </xf>
    <xf numFmtId="0" fontId="0" fillId="36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2" fontId="0" fillId="34" borderId="10" xfId="62" applyNumberFormat="1" applyFont="1" applyFill="1" applyBorder="1" applyAlignment="1">
      <alignment horizontal="right" vertical="center"/>
    </xf>
    <xf numFmtId="2" fontId="0" fillId="35" borderId="10" xfId="62" applyNumberFormat="1" applyFont="1" applyFill="1" applyBorder="1" applyAlignment="1">
      <alignment horizontal="right" vertical="center"/>
    </xf>
    <xf numFmtId="2" fontId="0" fillId="0" borderId="10" xfId="62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2" fontId="0" fillId="36" borderId="10" xfId="62" applyNumberFormat="1" applyFont="1" applyFill="1" applyBorder="1" applyAlignment="1">
      <alignment vertical="center"/>
    </xf>
    <xf numFmtId="2" fontId="6" fillId="35" borderId="10" xfId="62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 vertical="center"/>
    </xf>
    <xf numFmtId="2" fontId="4" fillId="37" borderId="10" xfId="62" applyNumberFormat="1" applyFont="1" applyFill="1" applyBorder="1" applyAlignment="1">
      <alignment horizontal="right" vertical="center"/>
    </xf>
    <xf numFmtId="2" fontId="0" fillId="35" borderId="10" xfId="62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4" fillId="35" borderId="10" xfId="62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 wrapText="1"/>
    </xf>
    <xf numFmtId="188" fontId="4" fillId="35" borderId="10" xfId="0" applyNumberFormat="1" applyFont="1" applyFill="1" applyBorder="1" applyAlignment="1">
      <alignment horizontal="right" vertical="center" wrapText="1"/>
    </xf>
    <xf numFmtId="188" fontId="4" fillId="0" borderId="10" xfId="62" applyNumberFormat="1" applyFont="1" applyBorder="1" applyAlignment="1">
      <alignment horizontal="right" vertical="center"/>
    </xf>
    <xf numFmtId="188" fontId="0" fillId="0" borderId="10" xfId="62" applyNumberFormat="1" applyFont="1" applyBorder="1" applyAlignment="1">
      <alignment horizontal="right" vertical="center"/>
    </xf>
    <xf numFmtId="188" fontId="0" fillId="0" borderId="10" xfId="62" applyNumberFormat="1" applyFont="1" applyBorder="1" applyAlignment="1">
      <alignment horizontal="right" vertical="center"/>
    </xf>
    <xf numFmtId="188" fontId="4" fillId="35" borderId="10" xfId="62" applyNumberFormat="1" applyFont="1" applyFill="1" applyBorder="1" applyAlignment="1">
      <alignment horizontal="right" vertical="center"/>
    </xf>
    <xf numFmtId="188" fontId="0" fillId="0" borderId="10" xfId="62" applyNumberFormat="1" applyFont="1" applyBorder="1" applyAlignment="1">
      <alignment horizontal="right" vertical="center" wrapText="1"/>
    </xf>
    <xf numFmtId="188" fontId="0" fillId="0" borderId="10" xfId="62" applyNumberFormat="1" applyBorder="1" applyAlignment="1">
      <alignment horizontal="right" vertical="center"/>
    </xf>
    <xf numFmtId="188" fontId="0" fillId="36" borderId="10" xfId="62" applyNumberFormat="1" applyFill="1" applyBorder="1" applyAlignment="1">
      <alignment horizontal="right" vertical="center"/>
    </xf>
    <xf numFmtId="188" fontId="4" fillId="0" borderId="10" xfId="62" applyNumberFormat="1" applyFont="1" applyFill="1" applyBorder="1" applyAlignment="1">
      <alignment horizontal="right" vertical="center"/>
    </xf>
    <xf numFmtId="188" fontId="5" fillId="0" borderId="10" xfId="62" applyNumberFormat="1" applyFont="1" applyBorder="1" applyAlignment="1">
      <alignment horizontal="right" vertical="center"/>
    </xf>
    <xf numFmtId="188" fontId="5" fillId="35" borderId="10" xfId="62" applyNumberFormat="1" applyFont="1" applyFill="1" applyBorder="1" applyAlignment="1">
      <alignment horizontal="right" vertical="center"/>
    </xf>
    <xf numFmtId="188" fontId="4" fillId="36" borderId="10" xfId="62" applyNumberFormat="1" applyFont="1" applyFill="1" applyBorder="1" applyAlignment="1">
      <alignment horizontal="right" vertical="center"/>
    </xf>
    <xf numFmtId="188" fontId="6" fillId="0" borderId="10" xfId="62" applyNumberFormat="1" applyFont="1" applyBorder="1" applyAlignment="1">
      <alignment horizontal="right" vertical="center"/>
    </xf>
    <xf numFmtId="188" fontId="0" fillId="35" borderId="10" xfId="62" applyNumberFormat="1" applyFill="1" applyBorder="1" applyAlignment="1">
      <alignment horizontal="right" vertical="center"/>
    </xf>
    <xf numFmtId="188" fontId="0" fillId="0" borderId="10" xfId="62" applyNumberFormat="1" applyBorder="1" applyAlignment="1">
      <alignment horizontal="right" vertical="center" wrapText="1"/>
    </xf>
    <xf numFmtId="188" fontId="0" fillId="36" borderId="10" xfId="62" applyNumberFormat="1" applyFont="1" applyFill="1" applyBorder="1" applyAlignment="1">
      <alignment horizontal="right" vertical="center"/>
    </xf>
    <xf numFmtId="188" fontId="4" fillId="35" borderId="10" xfId="0" applyNumberFormat="1" applyFont="1" applyFill="1" applyBorder="1" applyAlignment="1">
      <alignment horizontal="right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0" xfId="62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4" fillId="35" borderId="10" xfId="62" applyNumberFormat="1" applyFont="1" applyFill="1" applyBorder="1" applyAlignment="1">
      <alignment vertical="center"/>
    </xf>
    <xf numFmtId="2" fontId="0" fillId="0" borderId="10" xfId="62" applyNumberFormat="1" applyBorder="1" applyAlignment="1">
      <alignment vertical="center"/>
    </xf>
    <xf numFmtId="2" fontId="0" fillId="36" borderId="10" xfId="62" applyNumberFormat="1" applyFill="1" applyBorder="1" applyAlignment="1">
      <alignment vertical="center"/>
    </xf>
    <xf numFmtId="2" fontId="6" fillId="0" borderId="10" xfId="62" applyNumberFormat="1" applyFont="1" applyBorder="1" applyAlignment="1">
      <alignment vertical="center"/>
    </xf>
    <xf numFmtId="2" fontId="4" fillId="35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7" fillId="0" borderId="10" xfId="53" applyFont="1" applyBorder="1" applyAlignment="1">
      <alignment horizontal="left" vertical="center" wrapText="1"/>
      <protection/>
    </xf>
    <xf numFmtId="0" fontId="65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justify" vertical="center" wrapText="1"/>
    </xf>
    <xf numFmtId="0" fontId="15" fillId="0" borderId="10" xfId="53" applyFont="1" applyBorder="1" applyAlignment="1">
      <alignment horizontal="justify" vertical="center" wrapText="1"/>
      <protection/>
    </xf>
    <xf numFmtId="0" fontId="17" fillId="0" borderId="10" xfId="53" applyFont="1" applyBorder="1" applyAlignment="1">
      <alignment horizontal="justify" vertical="center" wrapText="1"/>
      <protection/>
    </xf>
    <xf numFmtId="0" fontId="12" fillId="0" borderId="10" xfId="53" applyFont="1" applyBorder="1" applyAlignment="1">
      <alignment horizontal="justify" vertical="center" wrapText="1"/>
      <protection/>
    </xf>
    <xf numFmtId="0" fontId="16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top" wrapText="1"/>
    </xf>
    <xf numFmtId="0" fontId="16" fillId="3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9" fillId="0" borderId="10" xfId="53" applyFont="1" applyBorder="1" applyAlignment="1">
      <alignment horizontal="justify" vertical="top" wrapText="1"/>
      <protection/>
    </xf>
    <xf numFmtId="0" fontId="70" fillId="0" borderId="10" xfId="53" applyFont="1" applyBorder="1" applyAlignment="1">
      <alignment horizontal="justify" vertical="top" wrapText="1"/>
      <protection/>
    </xf>
    <xf numFmtId="0" fontId="69" fillId="0" borderId="0" xfId="0" applyFont="1" applyAlignment="1">
      <alignment wrapText="1"/>
    </xf>
    <xf numFmtId="0" fontId="23" fillId="0" borderId="12" xfId="0" applyFont="1" applyBorder="1" applyAlignment="1">
      <alignment vertical="center" wrapText="1"/>
    </xf>
    <xf numFmtId="0" fontId="23" fillId="36" borderId="10" xfId="0" applyFont="1" applyFill="1" applyBorder="1" applyAlignment="1">
      <alignment vertical="center" wrapText="1"/>
    </xf>
    <xf numFmtId="2" fontId="4" fillId="35" borderId="10" xfId="62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2" fontId="0" fillId="16" borderId="10" xfId="62" applyNumberFormat="1" applyFont="1" applyFill="1" applyBorder="1" applyAlignment="1">
      <alignment vertical="center" wrapText="1"/>
    </xf>
    <xf numFmtId="0" fontId="0" fillId="22" borderId="10" xfId="0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2" fontId="0" fillId="22" borderId="10" xfId="62" applyNumberFormat="1" applyFill="1" applyBorder="1" applyAlignment="1">
      <alignment vertical="center"/>
    </xf>
    <xf numFmtId="0" fontId="7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7" fillId="0" borderId="23" xfId="54" applyFont="1" applyBorder="1" applyAlignment="1">
      <alignment horizontal="center" vertical="center" wrapText="1"/>
      <protection/>
    </xf>
    <xf numFmtId="0" fontId="67" fillId="0" borderId="24" xfId="54" applyFont="1" applyBorder="1" applyAlignment="1">
      <alignment horizontal="center" vertical="center" wrapText="1"/>
      <protection/>
    </xf>
    <xf numFmtId="0" fontId="67" fillId="0" borderId="11" xfId="54" applyFont="1" applyBorder="1" applyAlignment="1">
      <alignment horizontal="center" vertical="center" wrapText="1"/>
      <protection/>
    </xf>
    <xf numFmtId="0" fontId="67" fillId="0" borderId="14" xfId="54" applyFont="1" applyBorder="1" applyAlignment="1">
      <alignment horizontal="center" vertical="center" wrapText="1"/>
      <protection/>
    </xf>
    <xf numFmtId="0" fontId="67" fillId="0" borderId="21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54" applyFont="1" applyAlignment="1">
      <alignment horizontal="right" vertical="center"/>
      <protection/>
    </xf>
    <xf numFmtId="0" fontId="12" fillId="0" borderId="26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3">
      <selection activeCell="A8" sqref="A8:C8"/>
    </sheetView>
  </sheetViews>
  <sheetFormatPr defaultColWidth="9.00390625" defaultRowHeight="12.75"/>
  <cols>
    <col min="1" max="1" width="46.00390625" style="0" customWidth="1"/>
    <col min="2" max="2" width="41.00390625" style="0" customWidth="1"/>
    <col min="3" max="3" width="0.12890625" style="0" customWidth="1"/>
    <col min="4" max="4" width="26.125" style="0" customWidth="1"/>
  </cols>
  <sheetData>
    <row r="1" spans="1:4" ht="13.5">
      <c r="A1" s="111"/>
      <c r="D1" s="111" t="s">
        <v>418</v>
      </c>
    </row>
    <row r="2" spans="1:4" ht="13.5">
      <c r="A2" s="111"/>
      <c r="D2" s="111" t="s">
        <v>431</v>
      </c>
    </row>
    <row r="3" spans="1:4" ht="13.5">
      <c r="A3" s="111"/>
      <c r="D3" s="111" t="s">
        <v>419</v>
      </c>
    </row>
    <row r="4" spans="1:4" ht="13.5">
      <c r="A4" s="111"/>
      <c r="B4" s="307" t="s">
        <v>262</v>
      </c>
      <c r="C4" s="307"/>
      <c r="D4" s="307"/>
    </row>
    <row r="5" spans="2:4" ht="12.75">
      <c r="B5" s="307" t="s">
        <v>441</v>
      </c>
      <c r="C5" s="307"/>
      <c r="D5" s="307"/>
    </row>
    <row r="6" ht="16.5">
      <c r="A6" s="103"/>
    </row>
    <row r="7" ht="37.5" customHeight="1"/>
    <row r="8" spans="1:3" ht="47.25" customHeight="1" thickBot="1">
      <c r="A8" s="306" t="s">
        <v>442</v>
      </c>
      <c r="B8" s="306"/>
      <c r="C8" s="306"/>
    </row>
    <row r="9" spans="1:3" ht="33.75" customHeight="1" hidden="1">
      <c r="A9" s="104"/>
      <c r="B9" s="104"/>
      <c r="C9" s="105" t="s">
        <v>420</v>
      </c>
    </row>
    <row r="10" spans="1:4" ht="142.5" customHeight="1" thickBot="1">
      <c r="A10" s="106" t="s">
        <v>326</v>
      </c>
      <c r="B10" s="107" t="s">
        <v>421</v>
      </c>
      <c r="C10" s="107" t="s">
        <v>422</v>
      </c>
      <c r="D10" s="107" t="s">
        <v>422</v>
      </c>
    </row>
    <row r="11" spans="1:4" ht="14.25" thickBot="1">
      <c r="A11" s="108">
        <v>1</v>
      </c>
      <c r="B11" s="109">
        <v>2</v>
      </c>
      <c r="C11" s="109">
        <v>3</v>
      </c>
      <c r="D11" s="109">
        <v>2</v>
      </c>
    </row>
    <row r="12" spans="1:4" ht="42" thickBot="1">
      <c r="A12" s="110" t="s">
        <v>433</v>
      </c>
      <c r="B12" s="109" t="s">
        <v>432</v>
      </c>
      <c r="C12" s="109">
        <v>100</v>
      </c>
      <c r="D12" s="109">
        <v>100</v>
      </c>
    </row>
    <row r="13" spans="1:4" ht="27.75" thickBot="1">
      <c r="A13" s="110" t="s">
        <v>423</v>
      </c>
      <c r="B13" s="109" t="s">
        <v>424</v>
      </c>
      <c r="C13" s="109">
        <v>100</v>
      </c>
      <c r="D13" s="109">
        <v>100</v>
      </c>
    </row>
    <row r="14" spans="1:4" ht="27.75" thickBot="1">
      <c r="A14" s="110" t="s">
        <v>425</v>
      </c>
      <c r="B14" s="109" t="s">
        <v>426</v>
      </c>
      <c r="C14" s="109">
        <v>100</v>
      </c>
      <c r="D14" s="109">
        <v>100</v>
      </c>
    </row>
    <row r="15" spans="1:4" ht="42" thickBot="1">
      <c r="A15" s="110" t="s">
        <v>427</v>
      </c>
      <c r="B15" s="109" t="s">
        <v>428</v>
      </c>
      <c r="C15" s="109">
        <v>100</v>
      </c>
      <c r="D15" s="109">
        <v>100</v>
      </c>
    </row>
    <row r="16" spans="1:4" ht="111" thickBot="1">
      <c r="A16" s="110" t="s">
        <v>429</v>
      </c>
      <c r="B16" s="109" t="s">
        <v>430</v>
      </c>
      <c r="C16" s="109">
        <v>100</v>
      </c>
      <c r="D16" s="109">
        <v>100</v>
      </c>
    </row>
    <row r="18" ht="16.5">
      <c r="A18" s="103"/>
    </row>
  </sheetData>
  <sheetProtection/>
  <mergeCells count="3">
    <mergeCell ref="A8:C8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4.875" style="0" customWidth="1"/>
    <col min="4" max="4" width="0.5" style="0" customWidth="1"/>
    <col min="5" max="5" width="14.625" style="0" customWidth="1"/>
    <col min="6" max="6" width="12.375" style="0" customWidth="1"/>
  </cols>
  <sheetData>
    <row r="1" spans="1:6" ht="12.75">
      <c r="A1" s="30"/>
      <c r="B1" s="30"/>
      <c r="C1" s="347" t="s">
        <v>154</v>
      </c>
      <c r="D1" s="347"/>
      <c r="E1" s="347"/>
      <c r="F1" s="347"/>
    </row>
    <row r="2" spans="1:6" ht="12.75">
      <c r="A2" s="30"/>
      <c r="B2" s="346" t="s">
        <v>216</v>
      </c>
      <c r="C2" s="346"/>
      <c r="D2" s="346"/>
      <c r="E2" s="346"/>
      <c r="F2" s="346"/>
    </row>
    <row r="3" spans="1:6" ht="12.75">
      <c r="A3" s="346" t="s">
        <v>217</v>
      </c>
      <c r="B3" s="346"/>
      <c r="C3" s="346"/>
      <c r="D3" s="346"/>
      <c r="E3" s="346"/>
      <c r="F3" s="346"/>
    </row>
    <row r="4" spans="1:6" ht="12.75">
      <c r="A4" s="346" t="s">
        <v>461</v>
      </c>
      <c r="B4" s="346"/>
      <c r="C4" s="346"/>
      <c r="D4" s="346"/>
      <c r="E4" s="346"/>
      <c r="F4" s="346"/>
    </row>
    <row r="5" spans="1:6" ht="12.75">
      <c r="A5" s="30"/>
      <c r="B5" s="30"/>
      <c r="C5" s="30"/>
      <c r="D5" s="30"/>
      <c r="E5" s="30"/>
      <c r="F5" s="30"/>
    </row>
    <row r="6" ht="12.75" customHeight="1"/>
    <row r="7" spans="1:6" ht="16.5" customHeight="1">
      <c r="A7" s="349" t="s">
        <v>218</v>
      </c>
      <c r="B7" s="349"/>
      <c r="C7" s="349"/>
      <c r="D7" s="349"/>
      <c r="E7" s="349"/>
      <c r="F7" s="349"/>
    </row>
    <row r="8" spans="1:6" ht="15.75" customHeight="1">
      <c r="A8" s="349" t="s">
        <v>208</v>
      </c>
      <c r="B8" s="349"/>
      <c r="C8" s="349"/>
      <c r="D8" s="349"/>
      <c r="E8" s="349"/>
      <c r="F8" s="349"/>
    </row>
    <row r="9" spans="1:6" ht="23.25" customHeight="1">
      <c r="A9" s="349" t="s">
        <v>54</v>
      </c>
      <c r="B9" s="349"/>
      <c r="C9" s="349"/>
      <c r="D9" s="349"/>
      <c r="E9" s="349"/>
      <c r="F9" s="349"/>
    </row>
    <row r="10" spans="1:6" ht="18">
      <c r="A10" s="349" t="s">
        <v>462</v>
      </c>
      <c r="B10" s="349"/>
      <c r="C10" s="349"/>
      <c r="D10" s="349"/>
      <c r="E10" s="349"/>
      <c r="F10" s="349"/>
    </row>
    <row r="12" ht="42" customHeight="1"/>
    <row r="13" spans="1:6" ht="12.75">
      <c r="A13" s="350" t="s">
        <v>209</v>
      </c>
      <c r="B13" s="348" t="s">
        <v>29</v>
      </c>
      <c r="C13" s="348"/>
      <c r="D13" s="348"/>
      <c r="E13" s="353" t="s">
        <v>29</v>
      </c>
      <c r="F13" s="353" t="s">
        <v>29</v>
      </c>
    </row>
    <row r="14" spans="1:6" ht="39.75" customHeight="1">
      <c r="A14" s="351"/>
      <c r="B14" s="348"/>
      <c r="C14" s="348"/>
      <c r="D14" s="348"/>
      <c r="E14" s="353"/>
      <c r="F14" s="353"/>
    </row>
    <row r="15" spans="1:6" ht="15">
      <c r="A15" s="352"/>
      <c r="B15" s="348" t="s">
        <v>289</v>
      </c>
      <c r="C15" s="348"/>
      <c r="D15" s="348"/>
      <c r="E15" s="53" t="s">
        <v>409</v>
      </c>
      <c r="F15" s="53" t="s">
        <v>455</v>
      </c>
    </row>
    <row r="16" spans="1:6" ht="62.25">
      <c r="A16" s="54" t="s">
        <v>219</v>
      </c>
      <c r="B16" s="345">
        <v>0</v>
      </c>
      <c r="C16" s="345"/>
      <c r="D16" s="345"/>
      <c r="E16" s="55">
        <v>0</v>
      </c>
      <c r="F16" s="55">
        <v>0</v>
      </c>
    </row>
    <row r="17" spans="1:6" ht="16.5" customHeight="1">
      <c r="A17" s="56" t="s">
        <v>210</v>
      </c>
      <c r="B17" s="345">
        <v>0</v>
      </c>
      <c r="C17" s="345"/>
      <c r="D17" s="345"/>
      <c r="E17" s="55">
        <v>0</v>
      </c>
      <c r="F17" s="55">
        <v>0</v>
      </c>
    </row>
    <row r="18" spans="1:6" ht="20.25" customHeight="1">
      <c r="A18" s="56" t="s">
        <v>211</v>
      </c>
      <c r="B18" s="345">
        <v>0</v>
      </c>
      <c r="C18" s="345"/>
      <c r="D18" s="345"/>
      <c r="E18" s="55">
        <v>0</v>
      </c>
      <c r="F18" s="55">
        <v>0</v>
      </c>
    </row>
    <row r="19" spans="1:6" ht="30.75">
      <c r="A19" s="54" t="s">
        <v>212</v>
      </c>
      <c r="B19" s="345">
        <v>0</v>
      </c>
      <c r="C19" s="345"/>
      <c r="D19" s="345"/>
      <c r="E19" s="55">
        <v>0</v>
      </c>
      <c r="F19" s="55">
        <v>0</v>
      </c>
    </row>
    <row r="20" spans="1:6" ht="15">
      <c r="A20" s="56" t="s">
        <v>211</v>
      </c>
      <c r="B20" s="345">
        <v>0</v>
      </c>
      <c r="C20" s="345"/>
      <c r="D20" s="345"/>
      <c r="E20" s="55">
        <v>0</v>
      </c>
      <c r="F20" s="55">
        <v>0</v>
      </c>
    </row>
    <row r="21" spans="1:6" ht="30.75">
      <c r="A21" s="54" t="s">
        <v>213</v>
      </c>
      <c r="B21" s="345">
        <v>0</v>
      </c>
      <c r="C21" s="345"/>
      <c r="D21" s="345"/>
      <c r="E21" s="55">
        <v>0</v>
      </c>
      <c r="F21" s="55">
        <v>0</v>
      </c>
    </row>
    <row r="22" spans="1:6" ht="15">
      <c r="A22" s="56" t="s">
        <v>210</v>
      </c>
      <c r="B22" s="345">
        <v>0</v>
      </c>
      <c r="C22" s="345"/>
      <c r="D22" s="345"/>
      <c r="E22" s="55">
        <v>0</v>
      </c>
      <c r="F22" s="55">
        <v>0</v>
      </c>
    </row>
    <row r="23" spans="1:6" ht="15">
      <c r="A23" s="56" t="s">
        <v>211</v>
      </c>
      <c r="B23" s="345">
        <v>0</v>
      </c>
      <c r="C23" s="345"/>
      <c r="D23" s="345"/>
      <c r="E23" s="55">
        <v>0</v>
      </c>
      <c r="F23" s="55">
        <v>0</v>
      </c>
    </row>
    <row r="24" spans="1:6" ht="46.5">
      <c r="A24" s="54" t="s">
        <v>214</v>
      </c>
      <c r="B24" s="345">
        <v>0</v>
      </c>
      <c r="C24" s="345"/>
      <c r="D24" s="345"/>
      <c r="E24" s="55">
        <v>0</v>
      </c>
      <c r="F24" s="55">
        <v>0</v>
      </c>
    </row>
    <row r="25" spans="1:6" ht="46.5">
      <c r="A25" s="56" t="s">
        <v>215</v>
      </c>
      <c r="B25" s="345">
        <v>0</v>
      </c>
      <c r="C25" s="345"/>
      <c r="D25" s="345"/>
      <c r="E25" s="55">
        <v>0</v>
      </c>
      <c r="F25" s="55">
        <v>0</v>
      </c>
    </row>
  </sheetData>
  <sheetProtection/>
  <mergeCells count="23">
    <mergeCell ref="B25:D25"/>
    <mergeCell ref="B19:D19"/>
    <mergeCell ref="B20:D20"/>
    <mergeCell ref="B21:D21"/>
    <mergeCell ref="B22:D22"/>
    <mergeCell ref="B23:D23"/>
    <mergeCell ref="B24:D24"/>
    <mergeCell ref="A9:F9"/>
    <mergeCell ref="A10:F10"/>
    <mergeCell ref="A13:A15"/>
    <mergeCell ref="B13:D14"/>
    <mergeCell ref="E13:E14"/>
    <mergeCell ref="F13:F14"/>
    <mergeCell ref="B18:D18"/>
    <mergeCell ref="A3:F3"/>
    <mergeCell ref="C1:F1"/>
    <mergeCell ref="B2:F2"/>
    <mergeCell ref="B15:D15"/>
    <mergeCell ref="B16:D16"/>
    <mergeCell ref="B17:D17"/>
    <mergeCell ref="A4:F4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1">
      <selection activeCell="O67" sqref="O67:O68"/>
    </sheetView>
  </sheetViews>
  <sheetFormatPr defaultColWidth="9.00390625" defaultRowHeight="12.75"/>
  <cols>
    <col min="1" max="1" width="24.375" style="0" customWidth="1"/>
    <col min="2" max="2" width="52.00390625" style="0" customWidth="1"/>
    <col min="3" max="3" width="15.625" style="0" bestFit="1" customWidth="1"/>
    <col min="4" max="4" width="14.875" style="0" customWidth="1"/>
  </cols>
  <sheetData>
    <row r="1" spans="1:4" ht="12.75">
      <c r="A1" s="2"/>
      <c r="B1" s="308" t="s">
        <v>1</v>
      </c>
      <c r="C1" s="308"/>
      <c r="D1" s="309"/>
    </row>
    <row r="2" spans="1:4" ht="14.25" customHeight="1">
      <c r="A2" s="2"/>
      <c r="B2" s="307" t="s">
        <v>53</v>
      </c>
      <c r="C2" s="307"/>
      <c r="D2" s="307"/>
    </row>
    <row r="3" spans="1:4" ht="12.75">
      <c r="A3" s="2"/>
      <c r="B3" s="307" t="s">
        <v>54</v>
      </c>
      <c r="C3" s="307"/>
      <c r="D3" s="307"/>
    </row>
    <row r="4" spans="1:4" ht="12.75">
      <c r="A4" s="2"/>
      <c r="B4" s="307" t="s">
        <v>262</v>
      </c>
      <c r="C4" s="307"/>
      <c r="D4" s="307"/>
    </row>
    <row r="5" spans="1:4" ht="12.75">
      <c r="A5" s="2"/>
      <c r="B5" s="307" t="s">
        <v>441</v>
      </c>
      <c r="C5" s="307"/>
      <c r="D5" s="307"/>
    </row>
    <row r="6" spans="1:3" ht="11.25" customHeight="1">
      <c r="A6" s="2"/>
      <c r="B6" s="312" t="s">
        <v>2</v>
      </c>
      <c r="C6" s="312"/>
    </row>
    <row r="7" spans="1:3" ht="12.75" hidden="1">
      <c r="A7" s="2"/>
      <c r="B7" s="1"/>
      <c r="C7" s="1"/>
    </row>
    <row r="8" spans="1:3" ht="12.75">
      <c r="A8" s="313" t="s">
        <v>205</v>
      </c>
      <c r="B8" s="313"/>
      <c r="C8" s="313"/>
    </row>
    <row r="9" spans="1:3" ht="12.75">
      <c r="A9" s="313" t="s">
        <v>443</v>
      </c>
      <c r="B9" s="313"/>
      <c r="C9" s="313"/>
    </row>
    <row r="10" spans="1:3" ht="12.75">
      <c r="A10" s="313"/>
      <c r="B10" s="313"/>
      <c r="C10" s="313"/>
    </row>
    <row r="11" ht="18.75" customHeight="1"/>
    <row r="12" spans="1:3" ht="23.25">
      <c r="A12" s="7" t="s">
        <v>3</v>
      </c>
      <c r="B12" s="8" t="s">
        <v>4</v>
      </c>
      <c r="C12" s="7" t="s">
        <v>29</v>
      </c>
    </row>
    <row r="13" spans="1:3" ht="12.75">
      <c r="A13" s="9" t="s">
        <v>5</v>
      </c>
      <c r="B13" s="10" t="s">
        <v>21</v>
      </c>
      <c r="C13" s="125">
        <f>SUM(C14+C18+C21+C30+C33+C37)</f>
        <v>2188279.4</v>
      </c>
    </row>
    <row r="14" spans="1:3" ht="12.75">
      <c r="A14" s="11" t="s">
        <v>17</v>
      </c>
      <c r="B14" s="280" t="s">
        <v>6</v>
      </c>
      <c r="C14" s="121">
        <f>SUM(C15)</f>
        <v>516361</v>
      </c>
    </row>
    <row r="15" spans="1:3" ht="12.75">
      <c r="A15" s="38" t="s">
        <v>229</v>
      </c>
      <c r="B15" s="281" t="s">
        <v>7</v>
      </c>
      <c r="C15" s="122">
        <f>SUM(C16)</f>
        <v>516361</v>
      </c>
    </row>
    <row r="16" spans="1:3" ht="93">
      <c r="A16" s="38" t="s">
        <v>323</v>
      </c>
      <c r="B16" s="57" t="s">
        <v>223</v>
      </c>
      <c r="C16" s="122">
        <v>516361</v>
      </c>
    </row>
    <row r="17" spans="1:3" ht="93">
      <c r="A17" s="38" t="s">
        <v>222</v>
      </c>
      <c r="B17" s="57" t="s">
        <v>223</v>
      </c>
      <c r="C17" s="122">
        <v>516361</v>
      </c>
    </row>
    <row r="18" spans="1:3" ht="12.75">
      <c r="A18" s="11" t="s">
        <v>58</v>
      </c>
      <c r="B18" s="282" t="s">
        <v>57</v>
      </c>
      <c r="C18" s="121">
        <f>SUM(C19)</f>
        <v>356000</v>
      </c>
    </row>
    <row r="19" spans="1:3" ht="12.75">
      <c r="A19" s="38" t="s">
        <v>228</v>
      </c>
      <c r="B19" s="283" t="s">
        <v>56</v>
      </c>
      <c r="C19" s="122">
        <f>SUM(C20)</f>
        <v>356000</v>
      </c>
    </row>
    <row r="20" spans="1:3" ht="12.75">
      <c r="A20" s="38" t="s">
        <v>224</v>
      </c>
      <c r="B20" s="284" t="s">
        <v>56</v>
      </c>
      <c r="C20" s="122">
        <v>356000</v>
      </c>
    </row>
    <row r="21" spans="1:3" ht="12.75">
      <c r="A21" s="11" t="s">
        <v>18</v>
      </c>
      <c r="B21" s="280" t="s">
        <v>8</v>
      </c>
      <c r="C21" s="121">
        <f>C22+C24</f>
        <v>1097200</v>
      </c>
    </row>
    <row r="22" spans="1:3" ht="12.75">
      <c r="A22" s="58" t="s">
        <v>227</v>
      </c>
      <c r="B22" s="281" t="s">
        <v>9</v>
      </c>
      <c r="C22" s="122">
        <f>C23</f>
        <v>92800</v>
      </c>
    </row>
    <row r="23" spans="1:3" ht="39" customHeight="1">
      <c r="A23" s="12" t="s">
        <v>10</v>
      </c>
      <c r="B23" s="285" t="s">
        <v>225</v>
      </c>
      <c r="C23" s="126">
        <v>92800</v>
      </c>
    </row>
    <row r="24" spans="1:3" ht="12.75">
      <c r="A24" s="38" t="s">
        <v>315</v>
      </c>
      <c r="B24" s="281" t="s">
        <v>11</v>
      </c>
      <c r="C24" s="122">
        <f>SUM(C27+C25)</f>
        <v>1004400</v>
      </c>
    </row>
    <row r="25" spans="1:3" ht="12.75">
      <c r="A25" s="38" t="s">
        <v>230</v>
      </c>
      <c r="B25" s="281" t="s">
        <v>226</v>
      </c>
      <c r="C25" s="122">
        <f>SUM(C26)</f>
        <v>473400</v>
      </c>
    </row>
    <row r="26" spans="1:3" ht="38.25" customHeight="1">
      <c r="A26" s="12" t="s">
        <v>32</v>
      </c>
      <c r="B26" s="284" t="s">
        <v>33</v>
      </c>
      <c r="C26" s="126">
        <v>473400</v>
      </c>
    </row>
    <row r="27" spans="1:3" ht="12.75">
      <c r="A27" s="38" t="s">
        <v>233</v>
      </c>
      <c r="B27" s="281" t="s">
        <v>232</v>
      </c>
      <c r="C27" s="122">
        <f>SUM(C28)</f>
        <v>531000</v>
      </c>
    </row>
    <row r="28" spans="1:3" ht="41.25" customHeight="1">
      <c r="A28" s="12" t="s">
        <v>231</v>
      </c>
      <c r="B28" s="284" t="s">
        <v>34</v>
      </c>
      <c r="C28" s="126">
        <f>SUM(C29)</f>
        <v>531000</v>
      </c>
    </row>
    <row r="29" spans="1:3" ht="41.25" customHeight="1">
      <c r="A29" s="12" t="s">
        <v>505</v>
      </c>
      <c r="B29" s="284" t="s">
        <v>34</v>
      </c>
      <c r="C29" s="126">
        <v>531000</v>
      </c>
    </row>
    <row r="30" spans="1:3" ht="17.25" customHeight="1">
      <c r="A30" s="11" t="s">
        <v>235</v>
      </c>
      <c r="B30" s="282" t="s">
        <v>468</v>
      </c>
      <c r="C30" s="121">
        <f>SUM(C31)</f>
        <v>5000</v>
      </c>
    </row>
    <row r="31" spans="1:3" ht="41.25" customHeight="1">
      <c r="A31" s="11" t="s">
        <v>236</v>
      </c>
      <c r="B31" s="282" t="s">
        <v>237</v>
      </c>
      <c r="C31" s="121">
        <f>SUM(C32)</f>
        <v>5000</v>
      </c>
    </row>
    <row r="32" spans="1:3" ht="71.25" customHeight="1">
      <c r="A32" s="38" t="s">
        <v>59</v>
      </c>
      <c r="B32" s="171" t="s">
        <v>60</v>
      </c>
      <c r="C32" s="122">
        <v>5000</v>
      </c>
    </row>
    <row r="33" spans="1:3" ht="42" customHeight="1">
      <c r="A33" s="12" t="s">
        <v>238</v>
      </c>
      <c r="B33" s="286" t="s">
        <v>239</v>
      </c>
      <c r="C33" s="127">
        <f>SUM(C34)</f>
        <v>136718.4</v>
      </c>
    </row>
    <row r="34" spans="1:3" ht="118.5" customHeight="1">
      <c r="A34" s="12" t="s">
        <v>316</v>
      </c>
      <c r="B34" s="59" t="s">
        <v>240</v>
      </c>
      <c r="C34" s="126">
        <f>SUM(C35)</f>
        <v>136718.4</v>
      </c>
    </row>
    <row r="35" spans="1:3" ht="114.75" customHeight="1">
      <c r="A35" s="12" t="s">
        <v>504</v>
      </c>
      <c r="B35" s="117" t="s">
        <v>464</v>
      </c>
      <c r="C35" s="126">
        <f>SUM(C36)</f>
        <v>136718.4</v>
      </c>
    </row>
    <row r="36" spans="1:3" ht="90" customHeight="1">
      <c r="A36" s="12" t="s">
        <v>157</v>
      </c>
      <c r="B36" s="118" t="s">
        <v>463</v>
      </c>
      <c r="C36" s="126">
        <v>136718.4</v>
      </c>
    </row>
    <row r="37" spans="1:3" s="43" customFormat="1" ht="33" customHeight="1">
      <c r="A37" s="95" t="s">
        <v>319</v>
      </c>
      <c r="B37" s="96" t="s">
        <v>317</v>
      </c>
      <c r="C37" s="127">
        <f>SUM(C40+C38)</f>
        <v>77000</v>
      </c>
    </row>
    <row r="38" spans="1:3" ht="33.75" customHeight="1">
      <c r="A38" s="95" t="s">
        <v>318</v>
      </c>
      <c r="B38" s="100" t="s">
        <v>320</v>
      </c>
      <c r="C38" s="127">
        <v>0</v>
      </c>
    </row>
    <row r="39" spans="1:3" ht="59.25" customHeight="1">
      <c r="A39" s="19" t="s">
        <v>296</v>
      </c>
      <c r="B39" s="78" t="s">
        <v>188</v>
      </c>
      <c r="C39" s="126">
        <v>0</v>
      </c>
    </row>
    <row r="40" spans="1:3" ht="52.5" customHeight="1">
      <c r="A40" s="95" t="s">
        <v>321</v>
      </c>
      <c r="B40" s="100" t="s">
        <v>322</v>
      </c>
      <c r="C40" s="121">
        <f>SUM(C41)</f>
        <v>77000</v>
      </c>
    </row>
    <row r="41" spans="1:3" ht="59.25" customHeight="1">
      <c r="A41" s="19" t="s">
        <v>198</v>
      </c>
      <c r="B41" s="78" t="s">
        <v>194</v>
      </c>
      <c r="C41" s="126">
        <v>77000</v>
      </c>
    </row>
    <row r="42" spans="1:3" ht="26.25" customHeight="1">
      <c r="A42" s="9" t="s">
        <v>19</v>
      </c>
      <c r="B42" s="287" t="s">
        <v>12</v>
      </c>
      <c r="C42" s="125">
        <f>SUM(C43)</f>
        <v>26323340.12</v>
      </c>
    </row>
    <row r="43" spans="1:3" s="43" customFormat="1" ht="42" customHeight="1">
      <c r="A43" s="62" t="s">
        <v>20</v>
      </c>
      <c r="B43" s="288" t="s">
        <v>13</v>
      </c>
      <c r="C43" s="127">
        <f>C45+C47+C49+C54+C57</f>
        <v>26323340.12</v>
      </c>
    </row>
    <row r="44" spans="1:3" ht="33.75" customHeight="1">
      <c r="A44" s="20" t="s">
        <v>241</v>
      </c>
      <c r="B44" s="283" t="s">
        <v>242</v>
      </c>
      <c r="C44" s="126">
        <f>SUM(C45+C47)</f>
        <v>8524139.75</v>
      </c>
    </row>
    <row r="45" spans="1:3" s="43" customFormat="1" ht="30.75" customHeight="1">
      <c r="A45" s="20" t="s">
        <v>243</v>
      </c>
      <c r="B45" s="283" t="s">
        <v>244</v>
      </c>
      <c r="C45" s="126">
        <f>SUM(C46)</f>
        <v>7308800</v>
      </c>
    </row>
    <row r="46" spans="1:3" ht="46.5" customHeight="1">
      <c r="A46" s="20" t="s">
        <v>199</v>
      </c>
      <c r="B46" s="284" t="s">
        <v>245</v>
      </c>
      <c r="C46" s="126">
        <v>7308800</v>
      </c>
    </row>
    <row r="47" spans="1:3" ht="26.25">
      <c r="A47" s="20" t="s">
        <v>246</v>
      </c>
      <c r="B47" s="283" t="s">
        <v>247</v>
      </c>
      <c r="C47" s="126">
        <f>SUM(C48)</f>
        <v>1215339.75</v>
      </c>
    </row>
    <row r="48" spans="1:3" ht="26.25">
      <c r="A48" s="20" t="s">
        <v>200</v>
      </c>
      <c r="B48" s="284" t="s">
        <v>248</v>
      </c>
      <c r="C48" s="126">
        <v>1215339.75</v>
      </c>
    </row>
    <row r="49" spans="1:3" ht="27">
      <c r="A49" s="63" t="s">
        <v>250</v>
      </c>
      <c r="B49" s="289" t="s">
        <v>249</v>
      </c>
      <c r="C49" s="127">
        <f>SUM(C50+C52)</f>
        <v>16526215.82</v>
      </c>
    </row>
    <row r="50" spans="1:3" ht="26.25">
      <c r="A50" s="17" t="s">
        <v>251</v>
      </c>
      <c r="B50" s="290" t="s">
        <v>252</v>
      </c>
      <c r="C50" s="126">
        <f>SUM(C51)</f>
        <v>1008034</v>
      </c>
    </row>
    <row r="51" spans="1:3" ht="26.25">
      <c r="A51" s="17" t="s">
        <v>203</v>
      </c>
      <c r="B51" s="290" t="s">
        <v>158</v>
      </c>
      <c r="C51" s="126">
        <v>1008034</v>
      </c>
    </row>
    <row r="52" spans="1:3" ht="27">
      <c r="A52" s="63" t="s">
        <v>489</v>
      </c>
      <c r="B52" s="291" t="s">
        <v>497</v>
      </c>
      <c r="C52" s="127">
        <f>SUM(C53)</f>
        <v>15518181.82</v>
      </c>
    </row>
    <row r="53" spans="1:3" ht="26.25">
      <c r="A53" s="17" t="s">
        <v>488</v>
      </c>
      <c r="B53" s="292" t="s">
        <v>496</v>
      </c>
      <c r="C53" s="123">
        <v>15518181.82</v>
      </c>
    </row>
    <row r="54" spans="1:3" ht="30.75">
      <c r="A54" s="64" t="s">
        <v>254</v>
      </c>
      <c r="B54" s="61" t="s">
        <v>253</v>
      </c>
      <c r="C54" s="127">
        <f>SUM(C55)</f>
        <v>115400</v>
      </c>
    </row>
    <row r="55" spans="1:3" ht="62.25">
      <c r="A55" s="64" t="s">
        <v>256</v>
      </c>
      <c r="B55" s="116" t="s">
        <v>440</v>
      </c>
      <c r="C55" s="127">
        <f>SUM(C56)</f>
        <v>115400</v>
      </c>
    </row>
    <row r="56" spans="1:3" ht="52.5">
      <c r="A56" s="16" t="s">
        <v>201</v>
      </c>
      <c r="B56" s="293" t="s">
        <v>439</v>
      </c>
      <c r="C56" s="126">
        <v>115400</v>
      </c>
    </row>
    <row r="57" spans="1:3" ht="26.25">
      <c r="A57" s="63" t="s">
        <v>257</v>
      </c>
      <c r="B57" s="112" t="s">
        <v>258</v>
      </c>
      <c r="C57" s="127">
        <f>SUM(C58)</f>
        <v>1157584.55</v>
      </c>
    </row>
    <row r="58" spans="1:3" ht="78">
      <c r="A58" s="17" t="s">
        <v>259</v>
      </c>
      <c r="B58" s="60" t="s">
        <v>260</v>
      </c>
      <c r="C58" s="126">
        <f>SUM(C59)</f>
        <v>1157584.55</v>
      </c>
    </row>
    <row r="59" spans="1:3" ht="66">
      <c r="A59" s="17" t="s">
        <v>202</v>
      </c>
      <c r="B59" s="292" t="s">
        <v>14</v>
      </c>
      <c r="C59" s="126">
        <v>1157584.55</v>
      </c>
    </row>
    <row r="60" spans="1:3" ht="12.75">
      <c r="A60" s="310" t="s">
        <v>15</v>
      </c>
      <c r="B60" s="311"/>
      <c r="C60" s="128">
        <f>SUM(C14+C18+C21+C30+C33+C37+C42)</f>
        <v>28511619.52</v>
      </c>
    </row>
  </sheetData>
  <sheetProtection/>
  <mergeCells count="10">
    <mergeCell ref="B1:D1"/>
    <mergeCell ref="A60:B60"/>
    <mergeCell ref="B6:C6"/>
    <mergeCell ref="A8:C8"/>
    <mergeCell ref="A9:C9"/>
    <mergeCell ref="A10:C10"/>
    <mergeCell ref="B2:D2"/>
    <mergeCell ref="B3:D3"/>
    <mergeCell ref="B4:D4"/>
    <mergeCell ref="B5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="80" zoomScaleNormal="80" zoomScalePageLayoutView="0" workbookViewId="0" topLeftCell="A40">
      <selection activeCell="A40" sqref="A40:D42"/>
    </sheetView>
  </sheetViews>
  <sheetFormatPr defaultColWidth="9.00390625" defaultRowHeight="12.75"/>
  <cols>
    <col min="1" max="1" width="26.125" style="0" customWidth="1"/>
    <col min="2" max="2" width="48.125" style="0" customWidth="1"/>
    <col min="3" max="3" width="15.50390625" style="0" customWidth="1"/>
    <col min="4" max="4" width="15.875" style="0" customWidth="1"/>
  </cols>
  <sheetData>
    <row r="1" spans="1:4" ht="12.75">
      <c r="A1" s="2"/>
      <c r="B1" s="312" t="s">
        <v>16</v>
      </c>
      <c r="C1" s="312"/>
      <c r="D1" s="312"/>
    </row>
    <row r="2" spans="1:4" ht="12.75">
      <c r="A2" s="2"/>
      <c r="B2" s="307" t="s">
        <v>53</v>
      </c>
      <c r="C2" s="307"/>
      <c r="D2" s="307"/>
    </row>
    <row r="3" spans="1:4" ht="12.75">
      <c r="A3" s="2"/>
      <c r="B3" s="307" t="s">
        <v>54</v>
      </c>
      <c r="C3" s="307"/>
      <c r="D3" s="307"/>
    </row>
    <row r="4" spans="1:4" ht="12.75">
      <c r="A4" s="2"/>
      <c r="B4" s="307" t="s">
        <v>262</v>
      </c>
      <c r="C4" s="307"/>
      <c r="D4" s="307"/>
    </row>
    <row r="5" spans="1:4" ht="12.75">
      <c r="A5" s="2"/>
      <c r="B5" s="307" t="s">
        <v>441</v>
      </c>
      <c r="C5" s="307"/>
      <c r="D5" s="307"/>
    </row>
    <row r="6" spans="1:3" ht="12.75">
      <c r="A6" s="2"/>
      <c r="B6" s="312" t="s">
        <v>2</v>
      </c>
      <c r="C6" s="312"/>
    </row>
    <row r="7" spans="1:3" ht="12.75">
      <c r="A7" s="2"/>
      <c r="B7" s="1"/>
      <c r="C7" s="1"/>
    </row>
    <row r="8" spans="1:3" ht="12.75">
      <c r="A8" s="313" t="s">
        <v>261</v>
      </c>
      <c r="B8" s="313"/>
      <c r="C8" s="313"/>
    </row>
    <row r="9" spans="1:3" ht="15.75" customHeight="1">
      <c r="A9" s="316" t="s">
        <v>266</v>
      </c>
      <c r="B9" s="316"/>
      <c r="C9" s="316"/>
    </row>
    <row r="10" spans="1:3" ht="12.75">
      <c r="A10" s="316" t="s">
        <v>446</v>
      </c>
      <c r="B10" s="316"/>
      <c r="C10" s="316"/>
    </row>
    <row r="12" spans="1:4" ht="23.25">
      <c r="A12" s="7" t="s">
        <v>3</v>
      </c>
      <c r="B12" s="8" t="s">
        <v>324</v>
      </c>
      <c r="C12" s="7" t="s">
        <v>444</v>
      </c>
      <c r="D12" s="29" t="s">
        <v>445</v>
      </c>
    </row>
    <row r="13" spans="1:4" ht="12.75">
      <c r="A13" s="9" t="s">
        <v>5</v>
      </c>
      <c r="B13" s="9" t="s">
        <v>21</v>
      </c>
      <c r="C13" s="125">
        <f>SUM(C14,C18,C21,C31,C34,C37)</f>
        <v>1999473</v>
      </c>
      <c r="D13" s="125">
        <f>SUM(D14,D18,D21,D31,D34,D37)</f>
        <v>2133066.6</v>
      </c>
    </row>
    <row r="14" spans="1:4" ht="12.75">
      <c r="A14" s="11" t="s">
        <v>17</v>
      </c>
      <c r="B14" s="11" t="s">
        <v>6</v>
      </c>
      <c r="C14" s="121">
        <f aca="true" t="shared" si="0" ref="C14:D16">SUM(C15)</f>
        <v>516361</v>
      </c>
      <c r="D14" s="121">
        <f t="shared" si="0"/>
        <v>516361</v>
      </c>
    </row>
    <row r="15" spans="1:4" ht="12.75">
      <c r="A15" s="38" t="s">
        <v>229</v>
      </c>
      <c r="B15" s="273" t="s">
        <v>7</v>
      </c>
      <c r="C15" s="122">
        <f t="shared" si="0"/>
        <v>516361</v>
      </c>
      <c r="D15" s="122">
        <f t="shared" si="0"/>
        <v>516361</v>
      </c>
    </row>
    <row r="16" spans="1:4" ht="105.75" customHeight="1">
      <c r="A16" s="38" t="s">
        <v>465</v>
      </c>
      <c r="B16" s="274" t="s">
        <v>223</v>
      </c>
      <c r="C16" s="122">
        <f t="shared" si="0"/>
        <v>516361</v>
      </c>
      <c r="D16" s="122">
        <f t="shared" si="0"/>
        <v>516361</v>
      </c>
    </row>
    <row r="17" spans="1:4" ht="123.75" customHeight="1">
      <c r="A17" s="38" t="s">
        <v>222</v>
      </c>
      <c r="B17" s="275" t="s">
        <v>223</v>
      </c>
      <c r="C17" s="122">
        <v>516361</v>
      </c>
      <c r="D17" s="122">
        <v>516361</v>
      </c>
    </row>
    <row r="18" spans="1:4" ht="21.75" customHeight="1">
      <c r="A18" s="11" t="s">
        <v>58</v>
      </c>
      <c r="B18" s="135" t="s">
        <v>57</v>
      </c>
      <c r="C18" s="121">
        <f>SUM(C19)</f>
        <v>96000</v>
      </c>
      <c r="D18" s="121">
        <f>SUM(D19)</f>
        <v>96000</v>
      </c>
    </row>
    <row r="19" spans="1:4" ht="18.75" customHeight="1">
      <c r="A19" s="38" t="s">
        <v>228</v>
      </c>
      <c r="B19" s="136" t="s">
        <v>56</v>
      </c>
      <c r="C19" s="122">
        <f>SUM(C20)</f>
        <v>96000</v>
      </c>
      <c r="D19" s="122">
        <f>SUM(D20)</f>
        <v>96000</v>
      </c>
    </row>
    <row r="20" spans="1:4" ht="21" customHeight="1">
      <c r="A20" s="38" t="s">
        <v>224</v>
      </c>
      <c r="B20" s="13" t="s">
        <v>56</v>
      </c>
      <c r="C20" s="122">
        <v>96000</v>
      </c>
      <c r="D20" s="122">
        <v>96000</v>
      </c>
    </row>
    <row r="21" spans="1:4" ht="24" customHeight="1">
      <c r="A21" s="11" t="s">
        <v>18</v>
      </c>
      <c r="B21" s="11" t="s">
        <v>8</v>
      </c>
      <c r="C21" s="121">
        <f>C22+C24</f>
        <v>1111800</v>
      </c>
      <c r="D21" s="121">
        <f>D22+D24</f>
        <v>1111800</v>
      </c>
    </row>
    <row r="22" spans="1:4" ht="23.25" customHeight="1">
      <c r="A22" s="58" t="s">
        <v>227</v>
      </c>
      <c r="B22" s="273" t="s">
        <v>9</v>
      </c>
      <c r="C22" s="122">
        <f>C23</f>
        <v>92800</v>
      </c>
      <c r="D22" s="122">
        <f>D23</f>
        <v>92800</v>
      </c>
    </row>
    <row r="23" spans="1:4" ht="54.75" customHeight="1">
      <c r="A23" s="12" t="s">
        <v>10</v>
      </c>
      <c r="B23" s="13" t="s">
        <v>225</v>
      </c>
      <c r="C23" s="126">
        <v>92800</v>
      </c>
      <c r="D23" s="126">
        <v>92800</v>
      </c>
    </row>
    <row r="24" spans="1:4" ht="27.75" customHeight="1">
      <c r="A24" s="38" t="s">
        <v>315</v>
      </c>
      <c r="B24" s="273" t="s">
        <v>11</v>
      </c>
      <c r="C24" s="122">
        <f>SUM(C25+C28)</f>
        <v>1019000</v>
      </c>
      <c r="D24" s="122">
        <f>SUM(D25+D28)</f>
        <v>1019000</v>
      </c>
    </row>
    <row r="25" spans="1:4" ht="20.25" customHeight="1">
      <c r="A25" s="38" t="s">
        <v>230</v>
      </c>
      <c r="B25" s="38" t="s">
        <v>226</v>
      </c>
      <c r="C25" s="122">
        <f>SUM(C26)</f>
        <v>488000</v>
      </c>
      <c r="D25" s="122">
        <f>SUM(D26)</f>
        <v>488000</v>
      </c>
    </row>
    <row r="26" spans="1:4" ht="41.25" customHeight="1">
      <c r="A26" s="38" t="s">
        <v>325</v>
      </c>
      <c r="B26" s="136" t="s">
        <v>33</v>
      </c>
      <c r="C26" s="126">
        <f>SUM(C27)</f>
        <v>488000</v>
      </c>
      <c r="D26" s="126">
        <f>SUM(D27)</f>
        <v>488000</v>
      </c>
    </row>
    <row r="27" spans="1:4" ht="39.75" customHeight="1">
      <c r="A27" s="12" t="s">
        <v>32</v>
      </c>
      <c r="B27" s="13" t="s">
        <v>33</v>
      </c>
      <c r="C27" s="126">
        <v>488000</v>
      </c>
      <c r="D27" s="126">
        <v>488000</v>
      </c>
    </row>
    <row r="28" spans="1:4" ht="39" customHeight="1">
      <c r="A28" s="38" t="s">
        <v>233</v>
      </c>
      <c r="B28" s="38" t="s">
        <v>232</v>
      </c>
      <c r="C28" s="122">
        <f>SUM(C29)</f>
        <v>531000</v>
      </c>
      <c r="D28" s="122">
        <f>SUM(D29)</f>
        <v>531000</v>
      </c>
    </row>
    <row r="29" spans="1:4" ht="48.75" customHeight="1">
      <c r="A29" s="38" t="s">
        <v>231</v>
      </c>
      <c r="B29" s="136" t="s">
        <v>34</v>
      </c>
      <c r="C29" s="126">
        <f>SUM(C30)</f>
        <v>531000</v>
      </c>
      <c r="D29" s="126">
        <f>SUM(D30)</f>
        <v>531000</v>
      </c>
    </row>
    <row r="30" spans="1:4" ht="39">
      <c r="A30" s="12" t="s">
        <v>187</v>
      </c>
      <c r="B30" s="13" t="s">
        <v>34</v>
      </c>
      <c r="C30" s="126">
        <v>531000</v>
      </c>
      <c r="D30" s="126">
        <v>531000</v>
      </c>
    </row>
    <row r="31" spans="1:4" ht="24.75" customHeight="1">
      <c r="A31" s="11" t="s">
        <v>235</v>
      </c>
      <c r="B31" s="129" t="s">
        <v>234</v>
      </c>
      <c r="C31" s="121">
        <f>SUM(C32)</f>
        <v>5000</v>
      </c>
      <c r="D31" s="121">
        <f>SUM(D32)</f>
        <v>5000</v>
      </c>
    </row>
    <row r="32" spans="1:4" ht="63" customHeight="1">
      <c r="A32" s="11" t="s">
        <v>236</v>
      </c>
      <c r="B32" s="135" t="s">
        <v>237</v>
      </c>
      <c r="C32" s="121">
        <f>SUM(C33)</f>
        <v>5000</v>
      </c>
      <c r="D32" s="121">
        <f>SUM(D33)</f>
        <v>5000</v>
      </c>
    </row>
    <row r="33" spans="1:4" ht="90.75" customHeight="1">
      <c r="A33" s="38" t="s">
        <v>59</v>
      </c>
      <c r="B33" s="14" t="s">
        <v>60</v>
      </c>
      <c r="C33" s="122">
        <v>5000</v>
      </c>
      <c r="D33" s="122">
        <v>5000</v>
      </c>
    </row>
    <row r="34" spans="1:4" ht="39">
      <c r="A34" s="11" t="s">
        <v>238</v>
      </c>
      <c r="B34" s="276" t="s">
        <v>239</v>
      </c>
      <c r="C34" s="127">
        <f>SUM(C35)</f>
        <v>195312</v>
      </c>
      <c r="D34" s="127">
        <f>SUM(D35)</f>
        <v>253905.6</v>
      </c>
    </row>
    <row r="35" spans="1:4" ht="124.5">
      <c r="A35" s="38" t="s">
        <v>316</v>
      </c>
      <c r="B35" s="277" t="s">
        <v>240</v>
      </c>
      <c r="C35" s="126">
        <f>SUM(C36)</f>
        <v>195312</v>
      </c>
      <c r="D35" s="126">
        <f>SUM(D36)</f>
        <v>253905.6</v>
      </c>
    </row>
    <row r="36" spans="1:4" ht="108.75">
      <c r="A36" s="12" t="s">
        <v>157</v>
      </c>
      <c r="B36" s="278" t="s">
        <v>50</v>
      </c>
      <c r="C36" s="126">
        <v>195312</v>
      </c>
      <c r="D36" s="126">
        <v>253905.6</v>
      </c>
    </row>
    <row r="37" spans="1:4" ht="30.75">
      <c r="A37" s="95" t="s">
        <v>319</v>
      </c>
      <c r="B37" s="96" t="s">
        <v>317</v>
      </c>
      <c r="C37" s="127">
        <f>SUM(C38)</f>
        <v>75000</v>
      </c>
      <c r="D37" s="127">
        <f>SUM(D38)</f>
        <v>150000</v>
      </c>
    </row>
    <row r="38" spans="1:4" ht="21.75" customHeight="1">
      <c r="A38" s="19" t="s">
        <v>321</v>
      </c>
      <c r="B38" s="119" t="s">
        <v>322</v>
      </c>
      <c r="C38" s="126">
        <f>SUM(C39)</f>
        <v>75000</v>
      </c>
      <c r="D38" s="126">
        <f>SUM(D39)</f>
        <v>150000</v>
      </c>
    </row>
    <row r="39" spans="1:4" ht="26.25">
      <c r="A39" s="98" t="s">
        <v>198</v>
      </c>
      <c r="B39" s="97" t="s">
        <v>194</v>
      </c>
      <c r="C39" s="126">
        <v>75000</v>
      </c>
      <c r="D39" s="126">
        <v>150000</v>
      </c>
    </row>
    <row r="40" spans="1:4" ht="12.75">
      <c r="A40" s="9" t="s">
        <v>19</v>
      </c>
      <c r="B40" s="174" t="s">
        <v>12</v>
      </c>
      <c r="C40" s="133">
        <f>SUM(C41)</f>
        <v>6873125.49</v>
      </c>
      <c r="D40" s="133">
        <f>SUM(D41)</f>
        <v>6876625.49</v>
      </c>
    </row>
    <row r="41" spans="1:4" ht="39">
      <c r="A41" s="62" t="s">
        <v>20</v>
      </c>
      <c r="B41" s="135" t="s">
        <v>13</v>
      </c>
      <c r="C41" s="127">
        <f>SUM(C42+C45+C48)</f>
        <v>6873125.49</v>
      </c>
      <c r="D41" s="127">
        <f>SUM(D42+D45+D48)</f>
        <v>6876625.49</v>
      </c>
    </row>
    <row r="42" spans="1:4" ht="33.75" customHeight="1">
      <c r="A42" s="20" t="s">
        <v>241</v>
      </c>
      <c r="B42" s="136" t="s">
        <v>242</v>
      </c>
      <c r="C42" s="126">
        <f>SUM(C43)</f>
        <v>6479500</v>
      </c>
      <c r="D42" s="126">
        <f>SUM(D43)</f>
        <v>6478800</v>
      </c>
    </row>
    <row r="43" spans="1:4" ht="36" customHeight="1">
      <c r="A43" s="20" t="s">
        <v>243</v>
      </c>
      <c r="B43" s="136" t="s">
        <v>244</v>
      </c>
      <c r="C43" s="126">
        <f>SUM(C44)</f>
        <v>6479500</v>
      </c>
      <c r="D43" s="126">
        <f>SUM(D44)</f>
        <v>6478800</v>
      </c>
    </row>
    <row r="44" spans="1:4" ht="33.75" customHeight="1">
      <c r="A44" s="20" t="s">
        <v>199</v>
      </c>
      <c r="B44" s="13" t="s">
        <v>245</v>
      </c>
      <c r="C44" s="126">
        <v>6479500</v>
      </c>
      <c r="D44" s="126">
        <v>6478800</v>
      </c>
    </row>
    <row r="45" spans="1:4" ht="30.75">
      <c r="A45" s="64" t="s">
        <v>254</v>
      </c>
      <c r="B45" s="279" t="s">
        <v>253</v>
      </c>
      <c r="C45" s="127">
        <f>SUM(C46)</f>
        <v>120600</v>
      </c>
      <c r="D45" s="127">
        <f>SUM(D46)</f>
        <v>124800</v>
      </c>
    </row>
    <row r="46" spans="1:4" ht="52.5" customHeight="1">
      <c r="A46" s="64" t="s">
        <v>256</v>
      </c>
      <c r="B46" s="279" t="s">
        <v>255</v>
      </c>
      <c r="C46" s="127">
        <f>SUM(C47)</f>
        <v>120600</v>
      </c>
      <c r="D46" s="127">
        <f>SUM(D47)</f>
        <v>124800</v>
      </c>
    </row>
    <row r="47" spans="1:4" ht="62.25" customHeight="1">
      <c r="A47" s="16" t="s">
        <v>201</v>
      </c>
      <c r="B47" s="15" t="s">
        <v>31</v>
      </c>
      <c r="C47" s="126">
        <v>120600</v>
      </c>
      <c r="D47" s="126">
        <v>124800</v>
      </c>
    </row>
    <row r="48" spans="1:4" ht="12.75">
      <c r="A48" s="217" t="s">
        <v>257</v>
      </c>
      <c r="B48" s="99" t="s">
        <v>258</v>
      </c>
      <c r="C48" s="121">
        <f>SUM(C49)</f>
        <v>273025.49</v>
      </c>
      <c r="D48" s="121">
        <f>SUM(D49)</f>
        <v>273025.49</v>
      </c>
    </row>
    <row r="49" spans="1:4" ht="85.5" customHeight="1">
      <c r="A49" s="17" t="s">
        <v>259</v>
      </c>
      <c r="B49" s="60" t="s">
        <v>260</v>
      </c>
      <c r="C49" s="126">
        <f>SUM(C50)</f>
        <v>273025.49</v>
      </c>
      <c r="D49" s="126">
        <f>SUM(D50)</f>
        <v>273025.49</v>
      </c>
    </row>
    <row r="50" spans="1:4" ht="81.75" customHeight="1">
      <c r="A50" s="17" t="s">
        <v>202</v>
      </c>
      <c r="B50" s="18" t="s">
        <v>14</v>
      </c>
      <c r="C50" s="126">
        <v>273025.49</v>
      </c>
      <c r="D50" s="126">
        <v>273025.49</v>
      </c>
    </row>
    <row r="51" spans="1:4" ht="15.75" customHeight="1">
      <c r="A51" s="314" t="s">
        <v>15</v>
      </c>
      <c r="B51" s="315"/>
      <c r="C51" s="294">
        <f>C13+C40</f>
        <v>8872598.49</v>
      </c>
      <c r="D51" s="294">
        <f>D13+D40</f>
        <v>9009692.09</v>
      </c>
    </row>
    <row r="52" spans="3:4" ht="12.75">
      <c r="C52" s="134"/>
      <c r="D52" s="134"/>
    </row>
    <row r="53" spans="3:4" ht="12.75">
      <c r="C53" s="134"/>
      <c r="D53" s="134"/>
    </row>
    <row r="54" spans="3:4" ht="12.75">
      <c r="C54" s="134"/>
      <c r="D54" s="134"/>
    </row>
  </sheetData>
  <sheetProtection/>
  <mergeCells count="10">
    <mergeCell ref="A51:B51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C118"/>
  <sheetViews>
    <sheetView tabSelected="1" zoomScalePageLayoutView="0" workbookViewId="0" topLeftCell="A1">
      <selection activeCell="D81" sqref="D81"/>
    </sheetView>
  </sheetViews>
  <sheetFormatPr defaultColWidth="9.00390625" defaultRowHeight="12.75"/>
  <cols>
    <col min="1" max="1" width="46.00390625" style="0" customWidth="1"/>
    <col min="2" max="2" width="13.625" style="0" customWidth="1"/>
    <col min="3" max="3" width="9.375" style="0" customWidth="1"/>
    <col min="4" max="4" width="16.50390625" style="0" customWidth="1"/>
    <col min="5" max="5" width="18.875" style="0" customWidth="1"/>
    <col min="7" max="7" width="15.50390625" style="0" bestFit="1" customWidth="1"/>
    <col min="31" max="31" width="9.125" style="37" customWidth="1"/>
  </cols>
  <sheetData>
    <row r="2" spans="4:5" ht="12.75">
      <c r="D2" s="319" t="s">
        <v>25</v>
      </c>
      <c r="E2" s="319"/>
    </row>
    <row r="3" spans="1:5" ht="12.75">
      <c r="A3" s="317" t="s">
        <v>264</v>
      </c>
      <c r="B3" s="317"/>
      <c r="C3" s="317"/>
      <c r="D3" s="317"/>
      <c r="E3" s="318"/>
    </row>
    <row r="4" spans="1:5" ht="12.75">
      <c r="A4" s="318"/>
      <c r="B4" s="318"/>
      <c r="C4" s="318"/>
      <c r="D4" s="318"/>
      <c r="E4" s="318"/>
    </row>
    <row r="5" spans="1:5" ht="0.75" customHeight="1">
      <c r="A5" s="318"/>
      <c r="B5" s="318"/>
      <c r="C5" s="318"/>
      <c r="D5" s="318"/>
      <c r="E5" s="318"/>
    </row>
    <row r="6" spans="1:5" ht="0.75" customHeight="1">
      <c r="A6" s="318"/>
      <c r="B6" s="318"/>
      <c r="C6" s="318"/>
      <c r="D6" s="318"/>
      <c r="E6" s="318"/>
    </row>
    <row r="7" spans="1:5" ht="12.75" customHeight="1" hidden="1">
      <c r="A7" s="318"/>
      <c r="B7" s="318"/>
      <c r="C7" s="318"/>
      <c r="D7" s="318"/>
      <c r="E7" s="318"/>
    </row>
    <row r="8" spans="2:5" ht="12.75">
      <c r="B8" s="319" t="s">
        <v>469</v>
      </c>
      <c r="C8" s="319"/>
      <c r="D8" s="319"/>
      <c r="E8" s="319"/>
    </row>
    <row r="9" spans="2:5" ht="12.75">
      <c r="B9" s="319"/>
      <c r="C9" s="319"/>
      <c r="D9" s="319"/>
      <c r="E9" s="319"/>
    </row>
    <row r="10" spans="1:4" ht="66.75" customHeight="1">
      <c r="A10" s="316" t="s">
        <v>447</v>
      </c>
      <c r="B10" s="316"/>
      <c r="C10" s="316"/>
      <c r="D10" s="316"/>
    </row>
    <row r="13" ht="2.25" customHeight="1"/>
    <row r="14" spans="1:31" ht="50.25" customHeight="1">
      <c r="A14" s="156" t="s">
        <v>0</v>
      </c>
      <c r="B14" s="137" t="s">
        <v>22</v>
      </c>
      <c r="C14" s="137" t="s">
        <v>23</v>
      </c>
      <c r="D14" s="137" t="s">
        <v>29</v>
      </c>
      <c r="AD14" s="37"/>
      <c r="AE14"/>
    </row>
    <row r="15" spans="1:31" ht="60" customHeight="1">
      <c r="A15" s="162" t="s">
        <v>481</v>
      </c>
      <c r="B15" s="146" t="s">
        <v>35</v>
      </c>
      <c r="C15" s="147"/>
      <c r="D15" s="138">
        <f>D16</f>
        <v>244000</v>
      </c>
      <c r="AD15" s="37"/>
      <c r="AE15"/>
    </row>
    <row r="16" spans="1:46" s="36" customFormat="1" ht="43.5" customHeight="1">
      <c r="A16" s="163" t="s">
        <v>471</v>
      </c>
      <c r="B16" s="148" t="s">
        <v>36</v>
      </c>
      <c r="C16" s="149"/>
      <c r="D16" s="139">
        <f>SUM(D17)</f>
        <v>244000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/>
      <c r="P16"/>
      <c r="Q16"/>
      <c r="R16"/>
      <c r="S16"/>
      <c r="T16"/>
      <c r="U16"/>
      <c r="V16"/>
      <c r="W1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ht="39">
      <c r="A17" s="164" t="s">
        <v>61</v>
      </c>
      <c r="B17" s="150" t="s">
        <v>37</v>
      </c>
      <c r="C17" s="151"/>
      <c r="D17" s="140">
        <f>D18</f>
        <v>244000</v>
      </c>
      <c r="X17" s="37"/>
      <c r="Y17" s="37"/>
      <c r="Z17" s="37"/>
      <c r="AA17" s="37"/>
      <c r="AB17" s="37"/>
      <c r="AC17" s="37"/>
      <c r="AD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ht="30.75" customHeight="1">
      <c r="A18" s="165" t="s">
        <v>65</v>
      </c>
      <c r="B18" s="152" t="s">
        <v>62</v>
      </c>
      <c r="C18" s="151"/>
      <c r="D18" s="140">
        <f>SUM(D19:D19)</f>
        <v>244000</v>
      </c>
      <c r="X18" s="37"/>
      <c r="Y18" s="37"/>
      <c r="Z18" s="37"/>
      <c r="AA18" s="37"/>
      <c r="AB18" s="37"/>
      <c r="AC18" s="37"/>
      <c r="AD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51.75" customHeight="1">
      <c r="A19" s="4" t="s">
        <v>327</v>
      </c>
      <c r="B19" s="152" t="s">
        <v>62</v>
      </c>
      <c r="C19" s="151">
        <v>200</v>
      </c>
      <c r="D19" s="140">
        <v>244000</v>
      </c>
      <c r="X19" s="37"/>
      <c r="Y19" s="37"/>
      <c r="Z19" s="37"/>
      <c r="AA19" s="37"/>
      <c r="AB19" s="37"/>
      <c r="AC19" s="37"/>
      <c r="AD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33" customFormat="1" ht="44.25" customHeight="1">
      <c r="A20" s="113" t="s">
        <v>472</v>
      </c>
      <c r="B20" s="147" t="s">
        <v>39</v>
      </c>
      <c r="C20" s="147"/>
      <c r="D20" s="141">
        <f>(D21+D25+D31+D35+D43)</f>
        <v>18399412.68</v>
      </c>
      <c r="O20"/>
      <c r="P20"/>
      <c r="Q20"/>
      <c r="R20"/>
      <c r="S20"/>
      <c r="T20"/>
      <c r="U20"/>
      <c r="V20"/>
      <c r="W20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</row>
    <row r="21" spans="1:46" ht="48.75" customHeight="1">
      <c r="A21" s="166" t="s">
        <v>63</v>
      </c>
      <c r="B21" s="153" t="s">
        <v>38</v>
      </c>
      <c r="C21" s="154"/>
      <c r="D21" s="142">
        <f>D22</f>
        <v>900000</v>
      </c>
      <c r="O21" s="41"/>
      <c r="P21" s="41"/>
      <c r="Q21" s="41"/>
      <c r="R21" s="41"/>
      <c r="S21" s="41"/>
      <c r="T21" s="41"/>
      <c r="U21" s="41"/>
      <c r="V21" s="41"/>
      <c r="W21" s="41"/>
      <c r="X21" s="37"/>
      <c r="Y21" s="37"/>
      <c r="Z21" s="37"/>
      <c r="AA21" s="37"/>
      <c r="AB21" s="37"/>
      <c r="AC21" s="37"/>
      <c r="AD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41" customFormat="1" ht="33" customHeight="1">
      <c r="A22" s="40" t="s">
        <v>66</v>
      </c>
      <c r="B22" s="155" t="s">
        <v>67</v>
      </c>
      <c r="C22" s="155"/>
      <c r="D22" s="131">
        <f>SUM(D23)</f>
        <v>900000</v>
      </c>
      <c r="O22" s="33"/>
      <c r="P22" s="33"/>
      <c r="Q22" s="33"/>
      <c r="R22" s="33"/>
      <c r="S22" s="33"/>
      <c r="T22" s="33"/>
      <c r="U22" s="33"/>
      <c r="V22" s="33"/>
      <c r="W22" s="33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</row>
    <row r="23" spans="1:46" s="33" customFormat="1" ht="20.25" customHeight="1">
      <c r="A23" s="40" t="s">
        <v>68</v>
      </c>
      <c r="B23" s="155" t="s">
        <v>69</v>
      </c>
      <c r="C23" s="151"/>
      <c r="D23" s="140">
        <f>SUM(D24)</f>
        <v>900000</v>
      </c>
      <c r="O23"/>
      <c r="P23"/>
      <c r="Q23"/>
      <c r="R23"/>
      <c r="S23"/>
      <c r="T23"/>
      <c r="U23"/>
      <c r="V23"/>
      <c r="W23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46" ht="47.25" customHeight="1">
      <c r="A24" s="4" t="s">
        <v>328</v>
      </c>
      <c r="B24" s="155" t="s">
        <v>69</v>
      </c>
      <c r="C24" s="151">
        <v>200</v>
      </c>
      <c r="D24" s="140">
        <v>900000</v>
      </c>
      <c r="O24" s="37"/>
      <c r="P24" s="33"/>
      <c r="Q24" s="33"/>
      <c r="R24" s="33"/>
      <c r="S24" s="33"/>
      <c r="T24" s="33"/>
      <c r="U24" s="33"/>
      <c r="V24" s="33"/>
      <c r="W24" s="37"/>
      <c r="X24" s="37"/>
      <c r="Y24" s="37"/>
      <c r="Z24" s="37"/>
      <c r="AA24" s="37"/>
      <c r="AB24" s="37"/>
      <c r="AC24" s="37"/>
      <c r="AD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36" customFormat="1" ht="45.75" customHeight="1">
      <c r="A25" s="163" t="s">
        <v>473</v>
      </c>
      <c r="B25" s="148" t="s">
        <v>70</v>
      </c>
      <c r="C25" s="149"/>
      <c r="D25" s="139">
        <f>SUM(D26)</f>
        <v>1071078.59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3"/>
      <c r="P25"/>
      <c r="Q25"/>
      <c r="R25"/>
      <c r="S25"/>
      <c r="T25"/>
      <c r="U25"/>
      <c r="V25"/>
      <c r="W25" s="33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33" customFormat="1" ht="42.75" customHeight="1">
      <c r="A26" s="164" t="s">
        <v>155</v>
      </c>
      <c r="B26" s="150" t="s">
        <v>71</v>
      </c>
      <c r="C26" s="150"/>
      <c r="D26" s="124">
        <f>D27</f>
        <v>1071078.59</v>
      </c>
      <c r="O26"/>
      <c r="P26"/>
      <c r="Q26"/>
      <c r="R26"/>
      <c r="S26"/>
      <c r="T26"/>
      <c r="U26"/>
      <c r="V26"/>
      <c r="W26"/>
      <c r="X26" s="37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</row>
    <row r="27" spans="1:46" ht="30.75" customHeight="1">
      <c r="A27" s="165" t="s">
        <v>156</v>
      </c>
      <c r="B27" s="156" t="s">
        <v>73</v>
      </c>
      <c r="C27" s="151"/>
      <c r="D27" s="140">
        <f>SUM(D28+D29)</f>
        <v>1071078.59</v>
      </c>
      <c r="X27" s="75"/>
      <c r="Y27" s="37"/>
      <c r="Z27" s="37"/>
      <c r="AA27" s="37"/>
      <c r="AB27" s="37"/>
      <c r="AC27" s="37"/>
      <c r="AD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44.25" customHeight="1">
      <c r="A28" s="4" t="s">
        <v>329</v>
      </c>
      <c r="B28" s="156" t="s">
        <v>73</v>
      </c>
      <c r="C28" s="151">
        <v>200</v>
      </c>
      <c r="D28" s="140">
        <v>1071078.59</v>
      </c>
      <c r="X28" s="37"/>
      <c r="Y28" s="37"/>
      <c r="Z28" s="37"/>
      <c r="AA28" s="37"/>
      <c r="AB28" s="37"/>
      <c r="AC28" s="37"/>
      <c r="AD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ht="53.25" customHeight="1">
      <c r="A29" s="165" t="s">
        <v>330</v>
      </c>
      <c r="B29" s="156" t="s">
        <v>220</v>
      </c>
      <c r="C29" s="151"/>
      <c r="D29" s="140">
        <v>0</v>
      </c>
      <c r="O29" s="33"/>
      <c r="W29" s="33"/>
      <c r="X29" s="37"/>
      <c r="Y29" s="37"/>
      <c r="Z29" s="37"/>
      <c r="AA29" s="37"/>
      <c r="AB29" s="37"/>
      <c r="AC29" s="37"/>
      <c r="AD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129" s="36" customFormat="1" ht="67.5" customHeight="1">
      <c r="A30" s="4" t="s">
        <v>331</v>
      </c>
      <c r="B30" s="156" t="s">
        <v>220</v>
      </c>
      <c r="C30" s="151">
        <v>200</v>
      </c>
      <c r="D30" s="140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/>
      <c r="P30"/>
      <c r="Q30"/>
      <c r="R30"/>
      <c r="S30"/>
      <c r="T30"/>
      <c r="U30"/>
      <c r="V30"/>
      <c r="W30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s="33" customFormat="1" ht="42.75" customHeight="1">
      <c r="A31" s="167" t="s">
        <v>160</v>
      </c>
      <c r="B31" s="148" t="s">
        <v>161</v>
      </c>
      <c r="C31" s="149"/>
      <c r="D31" s="139">
        <f>SUM(D32)</f>
        <v>163852.69</v>
      </c>
      <c r="O31"/>
      <c r="W31"/>
      <c r="X31" s="37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</row>
    <row r="32" spans="1:129" ht="42" customHeight="1">
      <c r="A32" s="164" t="s">
        <v>163</v>
      </c>
      <c r="B32" s="150" t="s">
        <v>162</v>
      </c>
      <c r="C32" s="150"/>
      <c r="D32" s="124">
        <f>D33</f>
        <v>163852.69</v>
      </c>
      <c r="O32" s="33"/>
      <c r="W32" s="33"/>
      <c r="X32" s="75"/>
      <c r="Y32" s="37"/>
      <c r="Z32" s="37"/>
      <c r="AA32" s="37"/>
      <c r="AB32" s="37"/>
      <c r="AC32" s="37"/>
      <c r="AD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ht="27" customHeight="1">
      <c r="A33" s="165" t="s">
        <v>164</v>
      </c>
      <c r="B33" s="156" t="s">
        <v>165</v>
      </c>
      <c r="C33" s="151"/>
      <c r="D33" s="140">
        <f>D34</f>
        <v>163852.69</v>
      </c>
      <c r="X33" s="37"/>
      <c r="Y33" s="37"/>
      <c r="Z33" s="37"/>
      <c r="AA33" s="37"/>
      <c r="AB33" s="37"/>
      <c r="AC33" s="37"/>
      <c r="AD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29" s="36" customFormat="1" ht="42.75" customHeight="1">
      <c r="A34" s="168" t="s">
        <v>26</v>
      </c>
      <c r="B34" s="156" t="s">
        <v>165</v>
      </c>
      <c r="C34" s="151">
        <v>200</v>
      </c>
      <c r="D34" s="140">
        <v>163852.69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/>
      <c r="P34"/>
      <c r="Q34"/>
      <c r="R34"/>
      <c r="S34"/>
      <c r="T34"/>
      <c r="U34"/>
      <c r="V34"/>
      <c r="W34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</row>
    <row r="35" spans="1:129" s="33" customFormat="1" ht="42.75" customHeight="1">
      <c r="A35" s="167" t="s">
        <v>166</v>
      </c>
      <c r="B35" s="148" t="s">
        <v>169</v>
      </c>
      <c r="C35" s="149"/>
      <c r="D35" s="139">
        <f>SUM(D36)</f>
        <v>109172.8</v>
      </c>
      <c r="O35"/>
      <c r="P35"/>
      <c r="Q35"/>
      <c r="R35"/>
      <c r="S35"/>
      <c r="T35"/>
      <c r="U35"/>
      <c r="V35"/>
      <c r="W35"/>
      <c r="X35" s="37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</row>
    <row r="36" spans="1:46" ht="30.75" customHeight="1">
      <c r="A36" s="164" t="s">
        <v>167</v>
      </c>
      <c r="B36" s="150" t="s">
        <v>170</v>
      </c>
      <c r="C36" s="150"/>
      <c r="D36" s="124">
        <f>D37</f>
        <v>109172.8</v>
      </c>
      <c r="X36" s="75"/>
      <c r="Y36" s="37"/>
      <c r="Z36" s="37"/>
      <c r="AA36" s="37"/>
      <c r="AB36" s="37"/>
      <c r="AC36" s="37"/>
      <c r="AD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ht="38.25" customHeight="1">
      <c r="A37" s="165" t="s">
        <v>168</v>
      </c>
      <c r="B37" s="156" t="s">
        <v>171</v>
      </c>
      <c r="C37" s="151"/>
      <c r="D37" s="140">
        <f>D38</f>
        <v>109172.8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ht="56.25" customHeight="1">
      <c r="A38" s="15" t="s">
        <v>332</v>
      </c>
      <c r="B38" s="156" t="s">
        <v>171</v>
      </c>
      <c r="C38" s="151">
        <v>200</v>
      </c>
      <c r="D38" s="140">
        <v>109172.8</v>
      </c>
      <c r="O38" s="37"/>
      <c r="P38" s="33"/>
      <c r="Q38" s="33"/>
      <c r="R38" s="33"/>
      <c r="S38" s="33"/>
      <c r="T38" s="33"/>
      <c r="U38" s="33"/>
      <c r="V38" s="33"/>
      <c r="W38" s="37"/>
      <c r="X38" s="37"/>
      <c r="Y38" s="37"/>
      <c r="Z38" s="37"/>
      <c r="AA38" s="37"/>
      <c r="AB38" s="37"/>
      <c r="AC38" s="37"/>
      <c r="AD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ht="49.5" customHeight="1">
      <c r="A39" s="167" t="s">
        <v>292</v>
      </c>
      <c r="B39" s="148" t="s">
        <v>293</v>
      </c>
      <c r="C39" s="149"/>
      <c r="D39" s="139">
        <f>SUM(D40)</f>
        <v>0</v>
      </c>
      <c r="O39" s="33"/>
      <c r="W39" s="33"/>
      <c r="X39" s="37"/>
      <c r="Y39" s="37"/>
      <c r="Z39" s="37"/>
      <c r="AA39" s="37"/>
      <c r="AB39" s="37"/>
      <c r="AC39" s="37"/>
      <c r="AD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ht="48" customHeight="1" thickBot="1">
      <c r="A40" s="164" t="s">
        <v>294</v>
      </c>
      <c r="B40" s="156" t="s">
        <v>295</v>
      </c>
      <c r="C40" s="151"/>
      <c r="D40" s="140">
        <f>SUM(D41)</f>
        <v>0</v>
      </c>
      <c r="X40" s="37"/>
      <c r="Y40" s="37"/>
      <c r="Z40" s="37"/>
      <c r="AA40" s="37"/>
      <c r="AB40" s="37"/>
      <c r="AC40" s="37"/>
      <c r="AD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185" s="36" customFormat="1" ht="46.5" customHeight="1" thickBot="1">
      <c r="A41" s="52" t="s">
        <v>434</v>
      </c>
      <c r="B41" s="156" t="s">
        <v>291</v>
      </c>
      <c r="C41" s="151"/>
      <c r="D41" s="140">
        <f>SUM(D42)</f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/>
      <c r="P41"/>
      <c r="Q41"/>
      <c r="R41"/>
      <c r="S41"/>
      <c r="T41"/>
      <c r="U41"/>
      <c r="V41"/>
      <c r="W41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</row>
    <row r="42" spans="1:46" s="33" customFormat="1" ht="66" customHeight="1" thickBot="1">
      <c r="A42" s="52" t="s">
        <v>435</v>
      </c>
      <c r="B42" s="156" t="s">
        <v>291</v>
      </c>
      <c r="C42" s="151">
        <v>200</v>
      </c>
      <c r="D42" s="140">
        <v>0</v>
      </c>
      <c r="O42"/>
      <c r="P42"/>
      <c r="Q42"/>
      <c r="R42"/>
      <c r="S42"/>
      <c r="T42"/>
      <c r="U42"/>
      <c r="V42"/>
      <c r="W42"/>
      <c r="X42" s="37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31" ht="57.75" customHeight="1">
      <c r="A43" s="167" t="s">
        <v>491</v>
      </c>
      <c r="B43" s="148" t="s">
        <v>490</v>
      </c>
      <c r="C43" s="149"/>
      <c r="D43" s="139">
        <f>SUM(D44)</f>
        <v>16155308.6</v>
      </c>
      <c r="AD43" s="37"/>
      <c r="AE43"/>
    </row>
    <row r="44" spans="1:31" ht="41.25" customHeight="1" thickBot="1">
      <c r="A44" s="164" t="s">
        <v>493</v>
      </c>
      <c r="B44" s="156" t="s">
        <v>492</v>
      </c>
      <c r="C44" s="151"/>
      <c r="D44" s="140">
        <f>SUM(D45)</f>
        <v>16155308.6</v>
      </c>
      <c r="AD44" s="37"/>
      <c r="AE44"/>
    </row>
    <row r="45" spans="1:31" ht="49.5" customHeight="1" thickBot="1">
      <c r="A45" s="52" t="s">
        <v>494</v>
      </c>
      <c r="B45" s="156" t="s">
        <v>501</v>
      </c>
      <c r="C45" s="151"/>
      <c r="D45" s="140">
        <f>SUM(D46)</f>
        <v>16155308.6</v>
      </c>
      <c r="P45" s="33"/>
      <c r="Q45" s="33"/>
      <c r="R45" s="33"/>
      <c r="S45" s="33"/>
      <c r="T45" s="33"/>
      <c r="U45" s="33"/>
      <c r="V45" s="33"/>
      <c r="AD45" s="37"/>
      <c r="AE45"/>
    </row>
    <row r="46" spans="1:31" ht="49.5" customHeight="1" thickBot="1">
      <c r="A46" s="52" t="s">
        <v>495</v>
      </c>
      <c r="B46" s="156" t="s">
        <v>501</v>
      </c>
      <c r="C46" s="151">
        <v>200</v>
      </c>
      <c r="D46" s="140">
        <v>16155308.6</v>
      </c>
      <c r="O46" s="33"/>
      <c r="W46" s="33"/>
      <c r="AD46" s="37"/>
      <c r="AE46"/>
    </row>
    <row r="47" spans="1:31" ht="48.75" customHeight="1">
      <c r="A47" s="179" t="s">
        <v>474</v>
      </c>
      <c r="B47" s="146" t="s">
        <v>40</v>
      </c>
      <c r="C47" s="180"/>
      <c r="D47" s="138">
        <f>SUM(D50)</f>
        <v>10000</v>
      </c>
      <c r="P47" s="33"/>
      <c r="Q47" s="33"/>
      <c r="R47" s="33"/>
      <c r="S47" s="33"/>
      <c r="T47" s="33"/>
      <c r="U47" s="33"/>
      <c r="V47" s="33"/>
      <c r="AD47" s="37"/>
      <c r="AE47"/>
    </row>
    <row r="48" spans="1:36" ht="26.25">
      <c r="A48" s="169" t="s">
        <v>77</v>
      </c>
      <c r="B48" s="156" t="s">
        <v>75</v>
      </c>
      <c r="C48" s="151"/>
      <c r="D48" s="140">
        <f>SUM(D50)</f>
        <v>10000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F48" s="37"/>
      <c r="AG48" s="37"/>
      <c r="AH48" s="37"/>
      <c r="AI48" s="37"/>
      <c r="AJ48" s="37"/>
    </row>
    <row r="49" spans="1:36" ht="26.25">
      <c r="A49" s="170" t="s">
        <v>78</v>
      </c>
      <c r="B49" s="156" t="s">
        <v>79</v>
      </c>
      <c r="C49" s="151"/>
      <c r="D49" s="140">
        <f>SUM(D50)</f>
        <v>10000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F49" s="37"/>
      <c r="AG49" s="37"/>
      <c r="AH49" s="37"/>
      <c r="AI49" s="37"/>
      <c r="AJ49" s="37"/>
    </row>
    <row r="50" spans="1:36" s="33" customFormat="1" ht="69" customHeight="1">
      <c r="A50" s="168" t="s">
        <v>333</v>
      </c>
      <c r="B50" s="156" t="s">
        <v>79</v>
      </c>
      <c r="C50" s="151">
        <v>200</v>
      </c>
      <c r="D50" s="140">
        <v>10000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ht="39">
      <c r="A51" s="162" t="s">
        <v>475</v>
      </c>
      <c r="B51" s="146" t="s">
        <v>41</v>
      </c>
      <c r="C51" s="147"/>
      <c r="D51" s="138">
        <f>SUM(D52+D65)</f>
        <v>4915814.52</v>
      </c>
      <c r="O51" s="75"/>
      <c r="P51" s="37"/>
      <c r="Q51" s="37"/>
      <c r="R51" s="37"/>
      <c r="S51" s="37"/>
      <c r="T51" s="37"/>
      <c r="U51" s="37"/>
      <c r="V51" s="37"/>
      <c r="W51" s="37"/>
      <c r="X51" s="75"/>
      <c r="Y51" s="37"/>
      <c r="Z51" s="37"/>
      <c r="AA51" s="37"/>
      <c r="AB51" s="37"/>
      <c r="AC51" s="37"/>
      <c r="AD51" s="37"/>
      <c r="AF51" s="37"/>
      <c r="AG51" s="37"/>
      <c r="AH51" s="37"/>
      <c r="AI51" s="37"/>
      <c r="AJ51" s="37"/>
    </row>
    <row r="52" spans="1:36" s="47" customFormat="1" ht="87" customHeight="1">
      <c r="A52" s="163" t="s">
        <v>476</v>
      </c>
      <c r="B52" s="148" t="s">
        <v>42</v>
      </c>
      <c r="C52" s="149"/>
      <c r="D52" s="139">
        <f>SUM(D53)</f>
        <v>4831814.52</v>
      </c>
      <c r="E52" s="48"/>
      <c r="F52" s="48"/>
      <c r="G52" s="48"/>
      <c r="H52" s="48"/>
      <c r="I52" s="48"/>
      <c r="J52" s="48"/>
      <c r="K52" s="48"/>
      <c r="L52" s="48"/>
      <c r="M52" s="48"/>
      <c r="N52"/>
      <c r="O52" s="37"/>
      <c r="P52" s="75"/>
      <c r="Q52" s="75"/>
      <c r="R52" s="75"/>
      <c r="S52" s="75"/>
      <c r="T52" s="75"/>
      <c r="U52" s="75"/>
      <c r="V52" s="75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39">
      <c r="A53" s="164" t="s">
        <v>81</v>
      </c>
      <c r="B53" s="150" t="s">
        <v>43</v>
      </c>
      <c r="C53" s="150"/>
      <c r="D53" s="124">
        <f>SUM(D55+D57+D59+D61+D62+D64)</f>
        <v>4831814.52</v>
      </c>
      <c r="O53" s="37"/>
      <c r="P53" s="37"/>
      <c r="Q53" s="37"/>
      <c r="R53" s="37"/>
      <c r="S53" s="37"/>
      <c r="T53" s="37"/>
      <c r="U53" s="37"/>
      <c r="V53" s="37"/>
      <c r="W53" s="75"/>
      <c r="X53" s="37"/>
      <c r="Y53" s="37"/>
      <c r="Z53" s="37"/>
      <c r="AA53" s="37"/>
      <c r="AB53" s="37"/>
      <c r="AC53" s="37"/>
      <c r="AD53" s="37"/>
      <c r="AF53" s="37"/>
      <c r="AG53" s="37"/>
      <c r="AH53" s="37"/>
      <c r="AI53" s="37"/>
      <c r="AJ53" s="37"/>
    </row>
    <row r="54" spans="1:36" ht="81" customHeight="1">
      <c r="A54" s="165" t="s">
        <v>82</v>
      </c>
      <c r="B54" s="156" t="s">
        <v>83</v>
      </c>
      <c r="C54" s="151"/>
      <c r="D54" s="140">
        <f>SUM(D55)</f>
        <v>3056693.69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F54" s="37"/>
      <c r="AG54" s="37"/>
      <c r="AH54" s="37"/>
      <c r="AI54" s="37"/>
      <c r="AJ54" s="37"/>
    </row>
    <row r="55" spans="1:36" s="36" customFormat="1" ht="132">
      <c r="A55" s="165" t="s">
        <v>334</v>
      </c>
      <c r="B55" s="156" t="s">
        <v>83</v>
      </c>
      <c r="C55" s="151">
        <v>100</v>
      </c>
      <c r="D55" s="140">
        <v>3056693.69</v>
      </c>
      <c r="E55" s="37"/>
      <c r="F55" s="37"/>
      <c r="G55" s="37"/>
      <c r="H55" s="37"/>
      <c r="I55" s="37"/>
      <c r="J55" s="37"/>
      <c r="K55" s="37"/>
      <c r="L55" s="37"/>
      <c r="M55" s="37"/>
      <c r="N55" s="33"/>
      <c r="O55" s="75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s="33" customFormat="1" ht="78.75">
      <c r="A56" s="165" t="s">
        <v>335</v>
      </c>
      <c r="B56" s="156" t="s">
        <v>141</v>
      </c>
      <c r="C56" s="151"/>
      <c r="D56" s="140">
        <f>SUM(D57)</f>
        <v>1008034</v>
      </c>
      <c r="N5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1:36" ht="158.25">
      <c r="A57" s="165" t="s">
        <v>336</v>
      </c>
      <c r="B57" s="156" t="s">
        <v>141</v>
      </c>
      <c r="C57" s="151">
        <v>100</v>
      </c>
      <c r="D57" s="140">
        <v>1008034</v>
      </c>
      <c r="O57" s="37"/>
      <c r="P57" s="75"/>
      <c r="Q57" s="75"/>
      <c r="R57" s="75"/>
      <c r="S57" s="75"/>
      <c r="T57" s="75"/>
      <c r="U57" s="75"/>
      <c r="V57" s="75"/>
      <c r="W57" s="37"/>
      <c r="X57" s="75"/>
      <c r="Y57" s="37"/>
      <c r="Z57" s="37"/>
      <c r="AA57" s="37"/>
      <c r="AB57" s="37"/>
      <c r="AC57" s="37"/>
      <c r="AD57" s="37"/>
      <c r="AF57" s="37"/>
      <c r="AG57" s="37"/>
      <c r="AH57" s="37"/>
      <c r="AI57" s="37"/>
      <c r="AJ57" s="37"/>
    </row>
    <row r="58" spans="1:36" ht="66">
      <c r="A58" s="165" t="s">
        <v>86</v>
      </c>
      <c r="B58" s="156" t="s">
        <v>159</v>
      </c>
      <c r="C58" s="151"/>
      <c r="D58" s="140">
        <f>SUM(D59)</f>
        <v>53054.42</v>
      </c>
      <c r="O58" s="75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F58" s="37"/>
      <c r="AG58" s="37"/>
      <c r="AH58" s="37"/>
      <c r="AI58" s="37"/>
      <c r="AJ58" s="37"/>
    </row>
    <row r="59" spans="1:36" ht="144.75">
      <c r="A59" s="165" t="s">
        <v>337</v>
      </c>
      <c r="B59" s="156" t="s">
        <v>159</v>
      </c>
      <c r="C59" s="151">
        <v>100</v>
      </c>
      <c r="D59" s="140">
        <v>53054.42</v>
      </c>
      <c r="N59" s="37"/>
      <c r="O59" s="37"/>
      <c r="P59" s="37"/>
      <c r="Q59" s="37"/>
      <c r="R59" s="37"/>
      <c r="S59" s="37"/>
      <c r="T59" s="37"/>
      <c r="U59" s="37"/>
      <c r="V59" s="37"/>
      <c r="W59" s="75"/>
      <c r="X59" s="37"/>
      <c r="Y59" s="37"/>
      <c r="Z59" s="37"/>
      <c r="AA59" s="37"/>
      <c r="AB59" s="37"/>
      <c r="AC59" s="37"/>
      <c r="AD59" s="37"/>
      <c r="AF59" s="37"/>
      <c r="AG59" s="37"/>
      <c r="AH59" s="37"/>
      <c r="AI59" s="37"/>
      <c r="AJ59" s="37"/>
    </row>
    <row r="60" spans="1:36" s="36" customFormat="1" ht="69.75" customHeight="1">
      <c r="A60" s="171" t="s">
        <v>265</v>
      </c>
      <c r="B60" s="156" t="s">
        <v>85</v>
      </c>
      <c r="C60" s="151"/>
      <c r="D60" s="140">
        <f>SUM(D61+D62)</f>
        <v>714032.41</v>
      </c>
      <c r="E60" s="37"/>
      <c r="F60" s="37"/>
      <c r="G60" s="37"/>
      <c r="H60" s="37"/>
      <c r="I60" s="37"/>
      <c r="J60" s="37"/>
      <c r="K60" s="37"/>
      <c r="L60" s="37"/>
      <c r="M60" s="37"/>
      <c r="N60" s="33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s="33" customFormat="1" ht="86.25" customHeight="1">
      <c r="A61" s="15" t="s">
        <v>338</v>
      </c>
      <c r="B61" s="156" t="s">
        <v>85</v>
      </c>
      <c r="C61" s="151">
        <v>200</v>
      </c>
      <c r="D61" s="140">
        <v>708432.41</v>
      </c>
      <c r="N61"/>
      <c r="O61" s="37"/>
      <c r="P61" s="75"/>
      <c r="Q61" s="75"/>
      <c r="R61" s="75"/>
      <c r="S61" s="75"/>
      <c r="T61" s="75"/>
      <c r="U61" s="75"/>
      <c r="V61" s="75"/>
      <c r="W61" s="37"/>
      <c r="X61" s="37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1:36" ht="47.25" customHeight="1">
      <c r="A62" s="168" t="s">
        <v>339</v>
      </c>
      <c r="B62" s="156" t="s">
        <v>85</v>
      </c>
      <c r="C62" s="151">
        <v>800</v>
      </c>
      <c r="D62" s="140">
        <v>5600</v>
      </c>
      <c r="O62" s="37"/>
      <c r="P62" s="37"/>
      <c r="Q62" s="37"/>
      <c r="R62" s="37"/>
      <c r="S62" s="37"/>
      <c r="T62" s="37"/>
      <c r="U62" s="37"/>
      <c r="V62" s="37"/>
      <c r="W62" s="37"/>
      <c r="X62" s="75"/>
      <c r="Y62" s="37"/>
      <c r="Z62" s="37"/>
      <c r="AA62" s="37"/>
      <c r="AB62" s="37"/>
      <c r="AC62" s="37"/>
      <c r="AD62" s="37"/>
      <c r="AF62" s="37"/>
      <c r="AG62" s="37"/>
      <c r="AH62" s="37"/>
      <c r="AI62" s="37"/>
      <c r="AJ62" s="37"/>
    </row>
    <row r="63" spans="1:36" ht="52.5">
      <c r="A63" s="14" t="s">
        <v>207</v>
      </c>
      <c r="B63" s="156" t="s">
        <v>290</v>
      </c>
      <c r="C63" s="151">
        <v>200</v>
      </c>
      <c r="D63" s="140">
        <v>0</v>
      </c>
      <c r="N63" s="37"/>
      <c r="O63" s="75"/>
      <c r="P63" s="37"/>
      <c r="Q63" s="37"/>
      <c r="R63" s="37"/>
      <c r="S63" s="37"/>
      <c r="T63" s="37"/>
      <c r="U63" s="37"/>
      <c r="V63" s="37"/>
      <c r="W63" s="75"/>
      <c r="X63" s="37"/>
      <c r="Y63" s="37"/>
      <c r="Z63" s="37"/>
      <c r="AA63" s="37"/>
      <c r="AB63" s="37"/>
      <c r="AC63" s="37"/>
      <c r="AD63" s="37"/>
      <c r="AF63" s="37"/>
      <c r="AG63" s="37"/>
      <c r="AH63" s="37"/>
      <c r="AI63" s="37"/>
      <c r="AJ63" s="37"/>
    </row>
    <row r="64" spans="1:36" s="36" customFormat="1" ht="66">
      <c r="A64" s="15" t="s">
        <v>392</v>
      </c>
      <c r="B64" s="156" t="s">
        <v>290</v>
      </c>
      <c r="C64" s="151">
        <v>200</v>
      </c>
      <c r="D64" s="140">
        <v>0</v>
      </c>
      <c r="E64" s="37"/>
      <c r="F64" s="37"/>
      <c r="G64" s="37"/>
      <c r="H64" s="37"/>
      <c r="I64" s="37"/>
      <c r="J64" s="37"/>
      <c r="K64" s="37"/>
      <c r="L64" s="37"/>
      <c r="M64" s="37"/>
      <c r="N64" s="33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33" customFormat="1" ht="78.75">
      <c r="A65" s="166" t="s">
        <v>91</v>
      </c>
      <c r="B65" s="158" t="s">
        <v>88</v>
      </c>
      <c r="C65" s="154"/>
      <c r="D65" s="142">
        <f>SUM(D66)</f>
        <v>84000</v>
      </c>
      <c r="N65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</row>
    <row r="66" spans="1:24" s="75" customFormat="1" ht="51" customHeight="1">
      <c r="A66" s="164" t="s">
        <v>90</v>
      </c>
      <c r="B66" s="150" t="s">
        <v>89</v>
      </c>
      <c r="C66" s="150"/>
      <c r="D66" s="124">
        <f>SUM(D67)</f>
        <v>84000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36" ht="26.25">
      <c r="A67" s="165" t="s">
        <v>92</v>
      </c>
      <c r="B67" s="156" t="s">
        <v>93</v>
      </c>
      <c r="C67" s="151"/>
      <c r="D67" s="140">
        <f>D68</f>
        <v>84000</v>
      </c>
      <c r="O67" s="37"/>
      <c r="P67" s="75"/>
      <c r="Q67" s="75"/>
      <c r="R67" s="75"/>
      <c r="S67" s="75"/>
      <c r="T67" s="75"/>
      <c r="U67" s="75"/>
      <c r="V67" s="75"/>
      <c r="W67" s="37"/>
      <c r="X67" s="75"/>
      <c r="Y67" s="37"/>
      <c r="Z67" s="37"/>
      <c r="AA67" s="37"/>
      <c r="AB67" s="37"/>
      <c r="AC67" s="37"/>
      <c r="AD67" s="37"/>
      <c r="AF67" s="37"/>
      <c r="AG67" s="37"/>
      <c r="AH67" s="37"/>
      <c r="AI67" s="37"/>
      <c r="AJ67" s="37"/>
    </row>
    <row r="68" spans="1:36" ht="37.5" customHeight="1">
      <c r="A68" s="168" t="s">
        <v>340</v>
      </c>
      <c r="B68" s="156" t="s">
        <v>93</v>
      </c>
      <c r="C68" s="151">
        <v>200</v>
      </c>
      <c r="D68" s="140">
        <v>84000</v>
      </c>
      <c r="O68" s="7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F68" s="37"/>
      <c r="AG68" s="37"/>
      <c r="AH68" s="37"/>
      <c r="AI68" s="37"/>
      <c r="AJ68" s="37"/>
    </row>
    <row r="69" spans="1:36" ht="52.5" customHeight="1">
      <c r="A69" s="181" t="s">
        <v>94</v>
      </c>
      <c r="B69" s="146" t="s">
        <v>44</v>
      </c>
      <c r="C69" s="147"/>
      <c r="D69" s="141">
        <f>SUM(D71)</f>
        <v>361122.59</v>
      </c>
      <c r="O69" s="37"/>
      <c r="P69" s="37"/>
      <c r="Q69" s="37"/>
      <c r="R69" s="37"/>
      <c r="S69" s="37"/>
      <c r="T69" s="37"/>
      <c r="U69" s="37"/>
      <c r="V69" s="37"/>
      <c r="W69" s="75"/>
      <c r="X69" s="37"/>
      <c r="Y69" s="37"/>
      <c r="Z69" s="37"/>
      <c r="AA69" s="37"/>
      <c r="AB69" s="37"/>
      <c r="AC69" s="37"/>
      <c r="AD69" s="37"/>
      <c r="AF69" s="37"/>
      <c r="AG69" s="37"/>
      <c r="AH69" s="37"/>
      <c r="AI69" s="37"/>
      <c r="AJ69" s="37"/>
    </row>
    <row r="70" spans="1:36" ht="39.75" customHeight="1">
      <c r="A70" s="172" t="s">
        <v>477</v>
      </c>
      <c r="B70" s="157" t="s">
        <v>478</v>
      </c>
      <c r="C70" s="159"/>
      <c r="D70" s="143">
        <f>SUM(D71)</f>
        <v>361122.59</v>
      </c>
      <c r="N70" s="33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F70" s="37"/>
      <c r="AG70" s="37"/>
      <c r="AH70" s="37"/>
      <c r="AI70" s="37"/>
      <c r="AJ70" s="37"/>
    </row>
    <row r="71" spans="1:36" s="33" customFormat="1" ht="39">
      <c r="A71" s="164" t="s">
        <v>95</v>
      </c>
      <c r="B71" s="156" t="s">
        <v>96</v>
      </c>
      <c r="C71" s="151"/>
      <c r="D71" s="140">
        <f>SUM(D72)</f>
        <v>361122.59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1:36" s="36" customFormat="1" ht="46.5" customHeight="1">
      <c r="A72" s="165" t="s">
        <v>97</v>
      </c>
      <c r="B72" s="152" t="s">
        <v>98</v>
      </c>
      <c r="C72" s="151"/>
      <c r="D72" s="140">
        <f>SUM(D73:D74)</f>
        <v>361122.59</v>
      </c>
      <c r="E72" s="37"/>
      <c r="F72" s="37"/>
      <c r="G72" s="37"/>
      <c r="H72" s="37"/>
      <c r="I72" s="37"/>
      <c r="J72" s="37"/>
      <c r="K72" s="37"/>
      <c r="L72" s="37"/>
      <c r="M72" s="37"/>
      <c r="N72"/>
      <c r="O72" s="37"/>
      <c r="P72" s="76"/>
      <c r="Q72" s="76"/>
      <c r="R72" s="76"/>
      <c r="S72" s="76"/>
      <c r="T72" s="76"/>
      <c r="U72" s="76"/>
      <c r="V72" s="76"/>
      <c r="W72" s="37"/>
      <c r="X72" s="75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s="36" customFormat="1" ht="57.75" customHeight="1">
      <c r="A73" s="15" t="s">
        <v>341</v>
      </c>
      <c r="B73" s="152" t="s">
        <v>98</v>
      </c>
      <c r="C73" s="151">
        <v>200</v>
      </c>
      <c r="D73" s="140">
        <v>321763.09</v>
      </c>
      <c r="E73" s="37"/>
      <c r="F73" s="37"/>
      <c r="G73" s="37"/>
      <c r="H73" s="37"/>
      <c r="I73" s="37"/>
      <c r="J73" s="37"/>
      <c r="K73" s="37"/>
      <c r="L73" s="37"/>
      <c r="M73" s="37"/>
      <c r="N73"/>
      <c r="O73" s="37"/>
      <c r="P73" s="76"/>
      <c r="Q73" s="76"/>
      <c r="R73" s="76"/>
      <c r="S73" s="76"/>
      <c r="T73" s="76"/>
      <c r="U73" s="76"/>
      <c r="V73" s="76"/>
      <c r="W73" s="37"/>
      <c r="X73" s="75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36" ht="68.25" customHeight="1">
      <c r="A74" s="168" t="s">
        <v>506</v>
      </c>
      <c r="B74" s="152" t="s">
        <v>98</v>
      </c>
      <c r="C74" s="151">
        <v>400</v>
      </c>
      <c r="D74" s="140">
        <v>39359.5</v>
      </c>
      <c r="O74" s="37"/>
      <c r="P74" s="37"/>
      <c r="Q74" s="37"/>
      <c r="R74" s="37"/>
      <c r="S74" s="37"/>
      <c r="T74" s="37"/>
      <c r="U74" s="37"/>
      <c r="V74" s="37"/>
      <c r="W74" s="76"/>
      <c r="X74" s="37"/>
      <c r="Y74" s="37"/>
      <c r="Z74" s="37"/>
      <c r="AA74" s="37"/>
      <c r="AB74" s="37"/>
      <c r="AC74" s="37"/>
      <c r="AD74" s="37"/>
      <c r="AF74" s="37"/>
      <c r="AG74" s="37"/>
      <c r="AH74" s="37"/>
      <c r="AI74" s="37"/>
      <c r="AJ74" s="37"/>
    </row>
    <row r="75" spans="1:36" ht="101.25" customHeight="1">
      <c r="A75" s="162" t="s">
        <v>479</v>
      </c>
      <c r="B75" s="146" t="s">
        <v>45</v>
      </c>
      <c r="C75" s="147"/>
      <c r="D75" s="138">
        <f>D76+D90</f>
        <v>4576007.24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F75" s="37"/>
      <c r="AG75" s="37"/>
      <c r="AH75" s="37"/>
      <c r="AI75" s="37"/>
      <c r="AJ75" s="37"/>
    </row>
    <row r="76" spans="1:36" ht="57" customHeight="1">
      <c r="A76" s="163" t="s">
        <v>480</v>
      </c>
      <c r="B76" s="148" t="s">
        <v>46</v>
      </c>
      <c r="C76" s="149"/>
      <c r="D76" s="139">
        <f>SUM(D77)</f>
        <v>4527907.24</v>
      </c>
      <c r="N76" s="51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F76" s="37"/>
      <c r="AG76" s="37"/>
      <c r="AH76" s="37"/>
      <c r="AI76" s="37"/>
      <c r="AJ76" s="37"/>
    </row>
    <row r="77" spans="1:36" s="49" customFormat="1" ht="39">
      <c r="A77" s="164" t="s">
        <v>348</v>
      </c>
      <c r="B77" s="150" t="s">
        <v>47</v>
      </c>
      <c r="C77" s="150"/>
      <c r="D77" s="124">
        <f>SUM(D83+D78+D86)</f>
        <v>4527907.24</v>
      </c>
      <c r="E77" s="50"/>
      <c r="F77" s="50"/>
      <c r="G77" s="50"/>
      <c r="H77" s="51"/>
      <c r="I77" s="51"/>
      <c r="J77" s="51"/>
      <c r="K77" s="51"/>
      <c r="L77" s="51"/>
      <c r="M77" s="51"/>
      <c r="N7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</row>
    <row r="78" spans="1:36" ht="47.25" customHeight="1">
      <c r="A78" s="165" t="s">
        <v>342</v>
      </c>
      <c r="B78" s="156" t="s">
        <v>99</v>
      </c>
      <c r="C78" s="151"/>
      <c r="D78" s="140">
        <f>SUM(D79+D80+D82+G60)</f>
        <v>3558649.54</v>
      </c>
      <c r="E78" s="25"/>
      <c r="F78" s="25"/>
      <c r="G78" s="25"/>
      <c r="O78" s="37"/>
      <c r="P78" s="37"/>
      <c r="Q78" s="37"/>
      <c r="R78" s="37"/>
      <c r="S78" s="37"/>
      <c r="T78" s="37"/>
      <c r="U78" s="37"/>
      <c r="V78" s="37"/>
      <c r="W78" s="37"/>
      <c r="X78" s="76"/>
      <c r="Y78" s="37"/>
      <c r="Z78" s="37"/>
      <c r="AA78" s="37"/>
      <c r="AB78" s="37"/>
      <c r="AC78" s="37"/>
      <c r="AD78" s="37"/>
      <c r="AF78" s="37"/>
      <c r="AG78" s="37"/>
      <c r="AH78" s="37"/>
      <c r="AI78" s="37"/>
      <c r="AJ78" s="37"/>
    </row>
    <row r="79" spans="1:36" ht="25.5" customHeight="1">
      <c r="A79" s="3" t="s">
        <v>343</v>
      </c>
      <c r="B79" s="156" t="s">
        <v>99</v>
      </c>
      <c r="C79" s="151">
        <v>100</v>
      </c>
      <c r="D79" s="140">
        <v>2837111.3</v>
      </c>
      <c r="E79" s="25"/>
      <c r="F79" s="25"/>
      <c r="G79" s="25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F79" s="37"/>
      <c r="AG79" s="37"/>
      <c r="AH79" s="37"/>
      <c r="AI79" s="37"/>
      <c r="AJ79" s="37"/>
    </row>
    <row r="80" spans="1:36" ht="52.5">
      <c r="A80" s="15" t="s">
        <v>344</v>
      </c>
      <c r="B80" s="156" t="s">
        <v>99</v>
      </c>
      <c r="C80" s="151">
        <v>200</v>
      </c>
      <c r="D80" s="140">
        <v>631516.24</v>
      </c>
      <c r="E80" s="25"/>
      <c r="F80" s="25"/>
      <c r="G80" s="25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F80" s="37"/>
      <c r="AG80" s="37"/>
      <c r="AH80" s="37"/>
      <c r="AI80" s="37"/>
      <c r="AJ80" s="37"/>
    </row>
    <row r="81" spans="1:36" ht="75" customHeight="1">
      <c r="A81" s="15" t="s">
        <v>345</v>
      </c>
      <c r="B81" s="156" t="s">
        <v>99</v>
      </c>
      <c r="C81" s="151">
        <v>400</v>
      </c>
      <c r="D81" s="140">
        <v>0</v>
      </c>
      <c r="E81" s="25"/>
      <c r="F81" s="25"/>
      <c r="G81" s="25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F81" s="37"/>
      <c r="AG81" s="37"/>
      <c r="AH81" s="37"/>
      <c r="AI81" s="37"/>
      <c r="AJ81" s="37"/>
    </row>
    <row r="82" spans="1:36" ht="64.5" customHeight="1">
      <c r="A82" s="168" t="s">
        <v>346</v>
      </c>
      <c r="B82" s="156" t="s">
        <v>99</v>
      </c>
      <c r="C82" s="151">
        <v>800</v>
      </c>
      <c r="D82" s="140">
        <v>90022</v>
      </c>
      <c r="E82" s="25"/>
      <c r="F82" s="25"/>
      <c r="G82" s="25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F82" s="37"/>
      <c r="AG82" s="37"/>
      <c r="AH82" s="37"/>
      <c r="AI82" s="37"/>
      <c r="AJ82" s="37"/>
    </row>
    <row r="83" spans="1:36" ht="47.25" customHeight="1">
      <c r="A83" s="165" t="s">
        <v>102</v>
      </c>
      <c r="B83" s="156" t="s">
        <v>101</v>
      </c>
      <c r="C83" s="151"/>
      <c r="D83" s="140">
        <f>SUM(D84)</f>
        <v>959257.7</v>
      </c>
      <c r="E83" s="25"/>
      <c r="F83" s="25"/>
      <c r="G83" s="25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F83" s="37"/>
      <c r="AG83" s="37"/>
      <c r="AH83" s="37"/>
      <c r="AI83" s="37"/>
      <c r="AJ83" s="37"/>
    </row>
    <row r="84" spans="1:36" ht="85.5" customHeight="1">
      <c r="A84" s="3" t="s">
        <v>347</v>
      </c>
      <c r="B84" s="156" t="s">
        <v>101</v>
      </c>
      <c r="C84" s="151">
        <v>100</v>
      </c>
      <c r="D84" s="140">
        <v>959257.7</v>
      </c>
      <c r="E84" s="25"/>
      <c r="F84" s="25"/>
      <c r="G84" s="25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F84" s="37"/>
      <c r="AG84" s="37"/>
      <c r="AH84" s="37"/>
      <c r="AI84" s="37"/>
      <c r="AJ84" s="37"/>
    </row>
    <row r="85" spans="1:36" ht="39.75" customHeight="1">
      <c r="A85" s="305" t="s">
        <v>508</v>
      </c>
      <c r="B85" s="155" t="s">
        <v>103</v>
      </c>
      <c r="C85" s="155"/>
      <c r="D85" s="131">
        <f>SUM(D86)</f>
        <v>10000</v>
      </c>
      <c r="E85" s="25"/>
      <c r="F85" s="25"/>
      <c r="G85" s="25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F85" s="37"/>
      <c r="AG85" s="37"/>
      <c r="AH85" s="37"/>
      <c r="AI85" s="37"/>
      <c r="AJ85" s="37"/>
    </row>
    <row r="86" spans="1:36" ht="42.75" customHeight="1">
      <c r="A86" s="173" t="s">
        <v>509</v>
      </c>
      <c r="B86" s="155" t="s">
        <v>103</v>
      </c>
      <c r="C86" s="155">
        <v>800</v>
      </c>
      <c r="D86" s="131">
        <v>10000</v>
      </c>
      <c r="E86" s="25"/>
      <c r="F86" s="25"/>
      <c r="G86" s="25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F86" s="37"/>
      <c r="AG86" s="37"/>
      <c r="AH86" s="37"/>
      <c r="AI86" s="37"/>
      <c r="AJ86" s="37"/>
    </row>
    <row r="87" spans="1:36" ht="40.5" customHeight="1">
      <c r="A87" s="166" t="s">
        <v>104</v>
      </c>
      <c r="B87" s="153" t="s">
        <v>48</v>
      </c>
      <c r="C87" s="154"/>
      <c r="D87" s="182">
        <f>SUM(D89)</f>
        <v>48100</v>
      </c>
      <c r="E87" s="25"/>
      <c r="F87" s="25"/>
      <c r="G87" s="25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F87" s="37"/>
      <c r="AG87" s="37"/>
      <c r="AH87" s="37"/>
      <c r="AI87" s="37"/>
      <c r="AJ87" s="37"/>
    </row>
    <row r="88" spans="1:36" ht="30" customHeight="1">
      <c r="A88" s="168" t="s">
        <v>105</v>
      </c>
      <c r="B88" s="152" t="s">
        <v>49</v>
      </c>
      <c r="C88" s="151"/>
      <c r="D88" s="140">
        <f>SUM(D89)</f>
        <v>48100</v>
      </c>
      <c r="E88" s="25"/>
      <c r="F88" s="25"/>
      <c r="G88" s="2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F88" s="37"/>
      <c r="AG88" s="37"/>
      <c r="AH88" s="37"/>
      <c r="AI88" s="37"/>
      <c r="AJ88" s="37"/>
    </row>
    <row r="89" spans="1:36" ht="32.25" customHeight="1">
      <c r="A89" s="173" t="s">
        <v>107</v>
      </c>
      <c r="B89" s="156" t="s">
        <v>106</v>
      </c>
      <c r="C89" s="151"/>
      <c r="D89" s="140">
        <f>SUM(D90)</f>
        <v>48100</v>
      </c>
      <c r="E89" s="25"/>
      <c r="F89" s="25"/>
      <c r="G89" s="25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F89" s="37"/>
      <c r="AG89" s="37"/>
      <c r="AH89" s="37"/>
      <c r="AI89" s="37"/>
      <c r="AJ89" s="37"/>
    </row>
    <row r="90" spans="1:36" ht="57" customHeight="1">
      <c r="A90" s="168" t="s">
        <v>349</v>
      </c>
      <c r="B90" s="156" t="s">
        <v>106</v>
      </c>
      <c r="C90" s="151">
        <v>200</v>
      </c>
      <c r="D90" s="140">
        <v>48100</v>
      </c>
      <c r="E90" s="25"/>
      <c r="F90" s="25"/>
      <c r="G90" s="2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F90" s="37"/>
      <c r="AG90" s="37"/>
      <c r="AH90" s="37"/>
      <c r="AI90" s="37"/>
      <c r="AJ90" s="37"/>
    </row>
    <row r="91" spans="1:36" ht="39">
      <c r="A91" s="162" t="s">
        <v>173</v>
      </c>
      <c r="B91" s="146" t="s">
        <v>172</v>
      </c>
      <c r="C91" s="147"/>
      <c r="D91" s="138">
        <f>D92</f>
        <v>0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F91" s="37"/>
      <c r="AG91" s="37"/>
      <c r="AH91" s="37"/>
      <c r="AI91" s="37"/>
      <c r="AJ91" s="37"/>
    </row>
    <row r="92" spans="1:36" ht="12.75">
      <c r="A92" s="167" t="s">
        <v>174</v>
      </c>
      <c r="B92" s="148" t="s">
        <v>175</v>
      </c>
      <c r="C92" s="149"/>
      <c r="D92" s="139">
        <f>SUM(D93)</f>
        <v>0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F92" s="37"/>
      <c r="AG92" s="37"/>
      <c r="AH92" s="37"/>
      <c r="AI92" s="37"/>
      <c r="AJ92" s="37"/>
    </row>
    <row r="93" spans="1:36" ht="26.25">
      <c r="A93" s="165" t="s">
        <v>177</v>
      </c>
      <c r="B93" s="156" t="s">
        <v>176</v>
      </c>
      <c r="C93" s="151"/>
      <c r="D93" s="140">
        <f>SUM(D94)</f>
        <v>0</v>
      </c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F93" s="37"/>
      <c r="AG93" s="37"/>
      <c r="AH93" s="37"/>
      <c r="AI93" s="37"/>
      <c r="AJ93" s="37"/>
    </row>
    <row r="94" spans="1:36" ht="52.5">
      <c r="A94" s="15" t="s">
        <v>350</v>
      </c>
      <c r="B94" s="156" t="s">
        <v>176</v>
      </c>
      <c r="C94" s="151">
        <v>200</v>
      </c>
      <c r="D94" s="140">
        <v>0</v>
      </c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F94" s="37"/>
      <c r="AG94" s="37"/>
      <c r="AH94" s="37"/>
      <c r="AI94" s="37"/>
      <c r="AJ94" s="37"/>
    </row>
    <row r="95" spans="1:36" ht="26.25">
      <c r="A95" s="174" t="s">
        <v>108</v>
      </c>
      <c r="B95" s="160" t="s">
        <v>109</v>
      </c>
      <c r="C95" s="160"/>
      <c r="D95" s="144">
        <f>SUM(D96+D108+D113+D114)</f>
        <v>512807.61</v>
      </c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F95" s="37"/>
      <c r="AG95" s="37"/>
      <c r="AH95" s="37"/>
      <c r="AI95" s="37"/>
      <c r="AJ95" s="37"/>
    </row>
    <row r="96" spans="1:36" ht="12.75">
      <c r="A96" s="13" t="s">
        <v>111</v>
      </c>
      <c r="B96" s="137" t="s">
        <v>110</v>
      </c>
      <c r="C96" s="161"/>
      <c r="D96" s="145">
        <f>SUM(D98+D100+D102+D104+D106+D107)</f>
        <v>346878.8</v>
      </c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F96" s="37"/>
      <c r="AG96" s="37"/>
      <c r="AH96" s="37"/>
      <c r="AI96" s="37"/>
      <c r="AJ96" s="37"/>
    </row>
    <row r="97" spans="1:31" ht="105">
      <c r="A97" s="136" t="s">
        <v>113</v>
      </c>
      <c r="B97" s="137" t="s">
        <v>112</v>
      </c>
      <c r="C97" s="161"/>
      <c r="D97" s="145">
        <f>SUM(D98)</f>
        <v>220435.68</v>
      </c>
      <c r="AD97" s="37"/>
      <c r="AE97"/>
    </row>
    <row r="98" spans="1:31" ht="118.5">
      <c r="A98" s="136" t="s">
        <v>351</v>
      </c>
      <c r="B98" s="137" t="s">
        <v>112</v>
      </c>
      <c r="C98" s="161">
        <v>300</v>
      </c>
      <c r="D98" s="145">
        <v>220435.68</v>
      </c>
      <c r="AD98" s="37"/>
      <c r="AE98"/>
    </row>
    <row r="99" spans="1:31" ht="105">
      <c r="A99" s="173" t="s">
        <v>352</v>
      </c>
      <c r="B99" s="137" t="s">
        <v>151</v>
      </c>
      <c r="C99" s="161"/>
      <c r="D99" s="145">
        <f>SUM(D100)</f>
        <v>59358.12</v>
      </c>
      <c r="AD99" s="37"/>
      <c r="AE99"/>
    </row>
    <row r="100" spans="1:31" ht="132">
      <c r="A100" s="168" t="s">
        <v>353</v>
      </c>
      <c r="B100" s="137" t="s">
        <v>151</v>
      </c>
      <c r="C100" s="161">
        <v>200</v>
      </c>
      <c r="D100" s="145">
        <v>59358.12</v>
      </c>
      <c r="AD100" s="37"/>
      <c r="AE100"/>
    </row>
    <row r="101" spans="1:31" ht="158.25">
      <c r="A101" s="14" t="s">
        <v>354</v>
      </c>
      <c r="B101" s="137" t="s">
        <v>184</v>
      </c>
      <c r="C101" s="161"/>
      <c r="D101" s="145">
        <v>0</v>
      </c>
      <c r="AD101" s="37"/>
      <c r="AE101"/>
    </row>
    <row r="102" spans="1:31" ht="171">
      <c r="A102" s="175" t="s">
        <v>185</v>
      </c>
      <c r="B102" s="137" t="s">
        <v>184</v>
      </c>
      <c r="C102" s="161">
        <v>800</v>
      </c>
      <c r="D102" s="145">
        <v>3000</v>
      </c>
      <c r="AD102" s="37"/>
      <c r="AE102"/>
    </row>
    <row r="103" spans="1:31" ht="92.25">
      <c r="A103" s="173" t="s">
        <v>192</v>
      </c>
      <c r="B103" s="137" t="s">
        <v>189</v>
      </c>
      <c r="C103" s="161"/>
      <c r="D103" s="145"/>
      <c r="AD103" s="37"/>
      <c r="AE103"/>
    </row>
    <row r="104" spans="1:31" ht="105">
      <c r="A104" s="173" t="s">
        <v>355</v>
      </c>
      <c r="B104" s="137" t="s">
        <v>189</v>
      </c>
      <c r="C104" s="161">
        <v>800</v>
      </c>
      <c r="D104" s="145">
        <v>5000</v>
      </c>
      <c r="AD104" s="37"/>
      <c r="AE104"/>
    </row>
    <row r="105" spans="1:31" ht="92.25">
      <c r="A105" s="173" t="s">
        <v>204</v>
      </c>
      <c r="B105" s="137" t="s">
        <v>190</v>
      </c>
      <c r="C105" s="161"/>
      <c r="D105" s="145">
        <f>SUM(D106)</f>
        <v>19085</v>
      </c>
      <c r="AD105" s="37"/>
      <c r="AE105"/>
    </row>
    <row r="106" spans="1:31" ht="118.5">
      <c r="A106" s="173" t="s">
        <v>356</v>
      </c>
      <c r="B106" s="137" t="s">
        <v>190</v>
      </c>
      <c r="C106" s="161"/>
      <c r="D106" s="145">
        <v>19085</v>
      </c>
      <c r="AD106" s="37"/>
      <c r="AE106"/>
    </row>
    <row r="107" spans="1:31" ht="105">
      <c r="A107" s="173" t="s">
        <v>193</v>
      </c>
      <c r="B107" s="137" t="s">
        <v>191</v>
      </c>
      <c r="C107" s="161"/>
      <c r="D107" s="145">
        <v>40000</v>
      </c>
      <c r="AD107" s="37"/>
      <c r="AE107"/>
    </row>
    <row r="108" spans="1:31" ht="39">
      <c r="A108" s="165" t="s">
        <v>114</v>
      </c>
      <c r="B108" s="137" t="s">
        <v>115</v>
      </c>
      <c r="C108" s="161"/>
      <c r="D108" s="145">
        <f>SUM(D109)</f>
        <v>115400</v>
      </c>
      <c r="AD108" s="37"/>
      <c r="AE108"/>
    </row>
    <row r="109" spans="1:31" ht="12.75">
      <c r="A109" s="13" t="s">
        <v>111</v>
      </c>
      <c r="B109" s="137" t="s">
        <v>116</v>
      </c>
      <c r="C109" s="161"/>
      <c r="D109" s="145">
        <f>SUM(D110)</f>
        <v>115400</v>
      </c>
      <c r="AD109" s="37"/>
      <c r="AE109"/>
    </row>
    <row r="110" spans="1:31" ht="78.75">
      <c r="A110" s="176" t="s">
        <v>118</v>
      </c>
      <c r="B110" s="137" t="s">
        <v>117</v>
      </c>
      <c r="C110" s="161"/>
      <c r="D110" s="145">
        <f>SUM(D111:D112)</f>
        <v>115400</v>
      </c>
      <c r="AD110" s="37"/>
      <c r="AE110"/>
    </row>
    <row r="111" spans="1:31" ht="144.75">
      <c r="A111" s="3" t="s">
        <v>357</v>
      </c>
      <c r="B111" s="137" t="s">
        <v>117</v>
      </c>
      <c r="C111" s="161">
        <v>100</v>
      </c>
      <c r="D111" s="145">
        <v>115400</v>
      </c>
      <c r="F111" s="115"/>
      <c r="AD111" s="37"/>
      <c r="AE111"/>
    </row>
    <row r="112" spans="1:4" ht="92.25">
      <c r="A112" s="15" t="s">
        <v>358</v>
      </c>
      <c r="B112" s="137" t="s">
        <v>117</v>
      </c>
      <c r="C112" s="161">
        <v>200</v>
      </c>
      <c r="D112" s="145">
        <v>0</v>
      </c>
    </row>
    <row r="113" spans="1:4" ht="66">
      <c r="A113" s="14" t="s">
        <v>414</v>
      </c>
      <c r="B113" s="137" t="s">
        <v>466</v>
      </c>
      <c r="C113" s="161">
        <v>500</v>
      </c>
      <c r="D113" s="145">
        <v>49955.16</v>
      </c>
    </row>
    <row r="114" spans="1:4" ht="52.5">
      <c r="A114" s="14" t="s">
        <v>415</v>
      </c>
      <c r="B114" s="137" t="s">
        <v>467</v>
      </c>
      <c r="C114" s="161">
        <v>500</v>
      </c>
      <c r="D114" s="145">
        <v>573.65</v>
      </c>
    </row>
    <row r="115" spans="1:4" ht="12.75">
      <c r="A115" s="183" t="s">
        <v>24</v>
      </c>
      <c r="B115" s="184"/>
      <c r="C115" s="185"/>
      <c r="D115" s="186">
        <f>SUM(D15+D20+D47+D69+D51+D75+D95)</f>
        <v>29019164.64</v>
      </c>
    </row>
    <row r="116" ht="12.75">
      <c r="D116" s="132"/>
    </row>
    <row r="117" ht="12.75">
      <c r="D117" s="132"/>
    </row>
    <row r="118" ht="12.75">
      <c r="D118" s="130"/>
    </row>
  </sheetData>
  <sheetProtection/>
  <mergeCells count="4">
    <mergeCell ref="A10:D10"/>
    <mergeCell ref="A3:E7"/>
    <mergeCell ref="D2:E2"/>
    <mergeCell ref="B8: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67">
      <selection activeCell="A72" sqref="A72"/>
    </sheetView>
  </sheetViews>
  <sheetFormatPr defaultColWidth="9.00390625" defaultRowHeight="12.75"/>
  <cols>
    <col min="1" max="1" width="46.50390625" style="0" customWidth="1"/>
    <col min="2" max="2" width="13.625" style="0" customWidth="1"/>
    <col min="4" max="4" width="16.50390625" style="0" customWidth="1"/>
    <col min="5" max="5" width="17.625" style="0" customWidth="1"/>
  </cols>
  <sheetData>
    <row r="1" spans="1:5" ht="12.75">
      <c r="A1" s="307" t="s">
        <v>27</v>
      </c>
      <c r="B1" s="307"/>
      <c r="C1" s="307"/>
      <c r="D1" s="307"/>
      <c r="E1" s="307"/>
    </row>
    <row r="2" spans="1:5" ht="12.75">
      <c r="A2" s="307" t="s">
        <v>263</v>
      </c>
      <c r="B2" s="307"/>
      <c r="C2" s="307"/>
      <c r="D2" s="307"/>
      <c r="E2" s="307"/>
    </row>
    <row r="3" spans="1:5" ht="12.75">
      <c r="A3" s="307" t="s">
        <v>54</v>
      </c>
      <c r="B3" s="307"/>
      <c r="C3" s="307"/>
      <c r="D3" s="307"/>
      <c r="E3" s="307"/>
    </row>
    <row r="4" spans="1:5" ht="12.75">
      <c r="A4" s="307" t="s">
        <v>448</v>
      </c>
      <c r="B4" s="307"/>
      <c r="C4" s="307"/>
      <c r="D4" s="307"/>
      <c r="E4" s="307"/>
    </row>
    <row r="5" spans="1:5" ht="12.75">
      <c r="A5" s="307" t="s">
        <v>449</v>
      </c>
      <c r="B5" s="307"/>
      <c r="C5" s="307"/>
      <c r="D5" s="307"/>
      <c r="E5" s="307"/>
    </row>
    <row r="8" spans="1:5" ht="70.5" customHeight="1">
      <c r="A8" s="316" t="s">
        <v>470</v>
      </c>
      <c r="B8" s="316"/>
      <c r="C8" s="316"/>
      <c r="D8" s="316"/>
      <c r="E8" s="316"/>
    </row>
    <row r="12" spans="1:5" ht="39">
      <c r="A12" s="156" t="s">
        <v>0</v>
      </c>
      <c r="B12" s="137" t="s">
        <v>22</v>
      </c>
      <c r="C12" s="137" t="s">
        <v>23</v>
      </c>
      <c r="D12" s="137" t="s">
        <v>408</v>
      </c>
      <c r="E12" s="137" t="s">
        <v>450</v>
      </c>
    </row>
    <row r="13" spans="1:5" ht="54" customHeight="1">
      <c r="A13" s="162" t="s">
        <v>482</v>
      </c>
      <c r="B13" s="146" t="s">
        <v>35</v>
      </c>
      <c r="C13" s="147"/>
      <c r="D13" s="138">
        <f>D14</f>
        <v>114000</v>
      </c>
      <c r="E13" s="138">
        <f>E14</f>
        <v>114000</v>
      </c>
    </row>
    <row r="14" spans="1:5" ht="38.25" customHeight="1">
      <c r="A14" s="34" t="s">
        <v>64</v>
      </c>
      <c r="B14" s="148" t="s">
        <v>36</v>
      </c>
      <c r="C14" s="35"/>
      <c r="D14" s="139">
        <f>SUM(D15)</f>
        <v>114000</v>
      </c>
      <c r="E14" s="139">
        <f>SUM(E15)</f>
        <v>114000</v>
      </c>
    </row>
    <row r="15" spans="1:5" ht="39.75" customHeight="1">
      <c r="A15" s="32" t="s">
        <v>61</v>
      </c>
      <c r="B15" s="150" t="s">
        <v>37</v>
      </c>
      <c r="C15" s="26"/>
      <c r="D15" s="140">
        <f>D16</f>
        <v>114000</v>
      </c>
      <c r="E15" s="140">
        <f>E16</f>
        <v>114000</v>
      </c>
    </row>
    <row r="16" spans="1:5" ht="29.25" customHeight="1">
      <c r="A16" s="23" t="s">
        <v>65</v>
      </c>
      <c r="B16" s="152" t="s">
        <v>62</v>
      </c>
      <c r="C16" s="26"/>
      <c r="D16" s="140">
        <f>D17</f>
        <v>114000</v>
      </c>
      <c r="E16" s="140">
        <f>E17</f>
        <v>114000</v>
      </c>
    </row>
    <row r="17" spans="1:5" ht="44.25" customHeight="1">
      <c r="A17" s="4" t="s">
        <v>359</v>
      </c>
      <c r="B17" s="152" t="s">
        <v>62</v>
      </c>
      <c r="C17" s="151">
        <v>200</v>
      </c>
      <c r="D17" s="140">
        <v>114000</v>
      </c>
      <c r="E17" s="140">
        <v>114000</v>
      </c>
    </row>
    <row r="18" spans="1:5" ht="46.5" customHeight="1">
      <c r="A18" s="113" t="s">
        <v>472</v>
      </c>
      <c r="B18" s="147" t="s">
        <v>39</v>
      </c>
      <c r="C18" s="114"/>
      <c r="D18" s="141">
        <f>SUM(D19+D23+D27+D31)</f>
        <v>1319965.4000000001</v>
      </c>
      <c r="E18" s="141">
        <f>SUM(E19+E23+E27+E31)</f>
        <v>1273597.05</v>
      </c>
    </row>
    <row r="19" spans="1:5" ht="55.5" customHeight="1">
      <c r="A19" s="166" t="s">
        <v>63</v>
      </c>
      <c r="B19" s="153" t="s">
        <v>38</v>
      </c>
      <c r="C19" s="42"/>
      <c r="D19" s="182">
        <f>D20</f>
        <v>900000</v>
      </c>
      <c r="E19" s="182">
        <f>E20</f>
        <v>900000</v>
      </c>
    </row>
    <row r="20" spans="1:5" ht="36.75" customHeight="1">
      <c r="A20" s="40" t="s">
        <v>66</v>
      </c>
      <c r="B20" s="155" t="s">
        <v>67</v>
      </c>
      <c r="C20" s="39"/>
      <c r="D20" s="131">
        <f>SUM(D21)</f>
        <v>900000</v>
      </c>
      <c r="E20" s="131">
        <f>SUM(E21)</f>
        <v>900000</v>
      </c>
    </row>
    <row r="21" spans="1:5" ht="31.5" customHeight="1">
      <c r="A21" s="40" t="s">
        <v>68</v>
      </c>
      <c r="B21" s="155" t="s">
        <v>69</v>
      </c>
      <c r="C21" s="26"/>
      <c r="D21" s="140">
        <f>SUM(D22)</f>
        <v>900000</v>
      </c>
      <c r="E21" s="140">
        <f>SUM(E22)</f>
        <v>900000</v>
      </c>
    </row>
    <row r="22" spans="1:5" ht="57" customHeight="1">
      <c r="A22" s="4" t="s">
        <v>360</v>
      </c>
      <c r="B22" s="155" t="s">
        <v>69</v>
      </c>
      <c r="C22" s="151">
        <v>200</v>
      </c>
      <c r="D22" s="140">
        <v>900000</v>
      </c>
      <c r="E22" s="140">
        <v>900000</v>
      </c>
    </row>
    <row r="23" spans="1:5" ht="83.25" customHeight="1">
      <c r="A23" s="163" t="s">
        <v>483</v>
      </c>
      <c r="B23" s="148" t="s">
        <v>70</v>
      </c>
      <c r="C23" s="35"/>
      <c r="D23" s="139">
        <f>SUM(D24)</f>
        <v>146939.91</v>
      </c>
      <c r="E23" s="139">
        <f>SUM(E24)</f>
        <v>100571.56</v>
      </c>
    </row>
    <row r="24" spans="1:5" ht="48" customHeight="1">
      <c r="A24" s="164" t="s">
        <v>155</v>
      </c>
      <c r="B24" s="150" t="s">
        <v>71</v>
      </c>
      <c r="C24" s="150"/>
      <c r="D24" s="124">
        <f>D25</f>
        <v>146939.91</v>
      </c>
      <c r="E24" s="124">
        <f>E25</f>
        <v>100571.56</v>
      </c>
    </row>
    <row r="25" spans="1:5" ht="24.75" customHeight="1">
      <c r="A25" s="165" t="s">
        <v>72</v>
      </c>
      <c r="B25" s="156" t="s">
        <v>73</v>
      </c>
      <c r="C25" s="151"/>
      <c r="D25" s="140">
        <f>SUM(D26)</f>
        <v>146939.91</v>
      </c>
      <c r="E25" s="140">
        <f>E26</f>
        <v>100571.56</v>
      </c>
    </row>
    <row r="26" spans="1:5" ht="44.25" customHeight="1">
      <c r="A26" s="168" t="s">
        <v>361</v>
      </c>
      <c r="B26" s="156" t="s">
        <v>73</v>
      </c>
      <c r="C26" s="151">
        <v>200</v>
      </c>
      <c r="D26" s="140">
        <v>146939.91</v>
      </c>
      <c r="E26" s="140">
        <v>100571.56</v>
      </c>
    </row>
    <row r="27" spans="1:5" s="48" customFormat="1" ht="39" customHeight="1">
      <c r="A27" s="191" t="s">
        <v>160</v>
      </c>
      <c r="B27" s="158" t="s">
        <v>161</v>
      </c>
      <c r="C27" s="154"/>
      <c r="D27" s="182">
        <f>SUM(D28)</f>
        <v>163852.69</v>
      </c>
      <c r="E27" s="182">
        <f>SUM(E28)</f>
        <v>163852.69</v>
      </c>
    </row>
    <row r="28" spans="1:5" s="33" customFormat="1" ht="42.75" customHeight="1">
      <c r="A28" s="32" t="s">
        <v>163</v>
      </c>
      <c r="B28" s="150" t="s">
        <v>162</v>
      </c>
      <c r="C28" s="150"/>
      <c r="D28" s="124">
        <f>D29</f>
        <v>163852.69</v>
      </c>
      <c r="E28" s="124">
        <f>E29</f>
        <v>163852.69</v>
      </c>
    </row>
    <row r="29" spans="1:5" ht="30.75" customHeight="1">
      <c r="A29" s="23" t="s">
        <v>164</v>
      </c>
      <c r="B29" s="156" t="s">
        <v>165</v>
      </c>
      <c r="C29" s="151"/>
      <c r="D29" s="140">
        <f>D30</f>
        <v>163852.69</v>
      </c>
      <c r="E29" s="140">
        <f>E30</f>
        <v>163852.69</v>
      </c>
    </row>
    <row r="30" spans="1:5" ht="69.75" customHeight="1">
      <c r="A30" s="168" t="s">
        <v>362</v>
      </c>
      <c r="B30" s="156" t="s">
        <v>165</v>
      </c>
      <c r="C30" s="151">
        <v>200</v>
      </c>
      <c r="D30" s="140">
        <v>163852.69</v>
      </c>
      <c r="E30" s="140">
        <v>163852.69</v>
      </c>
    </row>
    <row r="31" spans="1:5" s="48" customFormat="1" ht="39.75" customHeight="1">
      <c r="A31" s="191" t="s">
        <v>166</v>
      </c>
      <c r="B31" s="158" t="s">
        <v>169</v>
      </c>
      <c r="C31" s="154"/>
      <c r="D31" s="182">
        <f>SUM(D32)</f>
        <v>109172.8</v>
      </c>
      <c r="E31" s="182">
        <f>SUM(E32)</f>
        <v>109172.8</v>
      </c>
    </row>
    <row r="32" spans="1:5" s="33" customFormat="1" ht="37.5" customHeight="1">
      <c r="A32" s="164" t="s">
        <v>167</v>
      </c>
      <c r="B32" s="150" t="s">
        <v>170</v>
      </c>
      <c r="C32" s="150"/>
      <c r="D32" s="124">
        <f>D33</f>
        <v>109172.8</v>
      </c>
      <c r="E32" s="124">
        <f>E33</f>
        <v>109172.8</v>
      </c>
    </row>
    <row r="33" spans="1:5" ht="35.25" customHeight="1">
      <c r="A33" s="165" t="s">
        <v>168</v>
      </c>
      <c r="B33" s="156" t="s">
        <v>171</v>
      </c>
      <c r="C33" s="151"/>
      <c r="D33" s="140">
        <f>D34</f>
        <v>109172.8</v>
      </c>
      <c r="E33" s="140">
        <f>E34</f>
        <v>109172.8</v>
      </c>
    </row>
    <row r="34" spans="1:5" ht="61.5" customHeight="1">
      <c r="A34" s="15" t="s">
        <v>363</v>
      </c>
      <c r="B34" s="156" t="s">
        <v>171</v>
      </c>
      <c r="C34" s="151">
        <v>200</v>
      </c>
      <c r="D34" s="140">
        <v>109172.8</v>
      </c>
      <c r="E34" s="140">
        <v>109172.8</v>
      </c>
    </row>
    <row r="35" spans="1:5" ht="45.75" customHeight="1">
      <c r="A35" s="167" t="s">
        <v>292</v>
      </c>
      <c r="B35" s="148" t="s">
        <v>293</v>
      </c>
      <c r="C35" s="149"/>
      <c r="D35" s="192">
        <f>SUM(D36)</f>
        <v>0</v>
      </c>
      <c r="E35" s="193">
        <v>0</v>
      </c>
    </row>
    <row r="36" spans="1:5" ht="47.25" customHeight="1" thickBot="1">
      <c r="A36" s="164" t="s">
        <v>294</v>
      </c>
      <c r="B36" s="156" t="s">
        <v>295</v>
      </c>
      <c r="C36" s="151"/>
      <c r="D36" s="194">
        <f>SUM(D37)</f>
        <v>0</v>
      </c>
      <c r="E36" s="194">
        <v>0</v>
      </c>
    </row>
    <row r="37" spans="1:5" ht="61.5" customHeight="1" thickBot="1">
      <c r="A37" s="195" t="s">
        <v>434</v>
      </c>
      <c r="B37" s="156" t="s">
        <v>291</v>
      </c>
      <c r="C37" s="151"/>
      <c r="D37" s="194">
        <f>SUM(D38)</f>
        <v>0</v>
      </c>
      <c r="E37" s="194">
        <v>0</v>
      </c>
    </row>
    <row r="38" spans="1:5" ht="71.25" customHeight="1" thickBot="1">
      <c r="A38" s="195" t="s">
        <v>435</v>
      </c>
      <c r="B38" s="156" t="s">
        <v>291</v>
      </c>
      <c r="C38" s="151">
        <v>200</v>
      </c>
      <c r="D38" s="194">
        <v>0</v>
      </c>
      <c r="E38" s="194">
        <v>0</v>
      </c>
    </row>
    <row r="39" spans="1:5" ht="48.75" customHeight="1">
      <c r="A39" s="179" t="s">
        <v>484</v>
      </c>
      <c r="B39" s="146" t="s">
        <v>40</v>
      </c>
      <c r="C39" s="180"/>
      <c r="D39" s="138">
        <f>D40</f>
        <v>10000</v>
      </c>
      <c r="E39" s="138">
        <f>E40</f>
        <v>10000</v>
      </c>
    </row>
    <row r="40" spans="1:5" ht="38.25" customHeight="1">
      <c r="A40" s="196" t="s">
        <v>76</v>
      </c>
      <c r="B40" s="148" t="s">
        <v>74</v>
      </c>
      <c r="C40" s="149"/>
      <c r="D40" s="139">
        <f aca="true" t="shared" si="0" ref="D40:E42">D41</f>
        <v>10000</v>
      </c>
      <c r="E40" s="139">
        <f t="shared" si="0"/>
        <v>10000</v>
      </c>
    </row>
    <row r="41" spans="1:5" ht="39" customHeight="1">
      <c r="A41" s="169" t="s">
        <v>77</v>
      </c>
      <c r="B41" s="150" t="s">
        <v>75</v>
      </c>
      <c r="C41" s="150"/>
      <c r="D41" s="124">
        <f t="shared" si="0"/>
        <v>10000</v>
      </c>
      <c r="E41" s="124">
        <f t="shared" si="0"/>
        <v>10000</v>
      </c>
    </row>
    <row r="42" spans="1:5" ht="31.5" customHeight="1">
      <c r="A42" s="14" t="s">
        <v>78</v>
      </c>
      <c r="B42" s="156" t="s">
        <v>79</v>
      </c>
      <c r="C42" s="151"/>
      <c r="D42" s="140">
        <f t="shared" si="0"/>
        <v>10000</v>
      </c>
      <c r="E42" s="140">
        <f t="shared" si="0"/>
        <v>10000</v>
      </c>
    </row>
    <row r="43" spans="1:5" ht="51" customHeight="1">
      <c r="A43" s="168" t="s">
        <v>333</v>
      </c>
      <c r="B43" s="156" t="s">
        <v>79</v>
      </c>
      <c r="C43" s="151">
        <v>200</v>
      </c>
      <c r="D43" s="140">
        <v>10000</v>
      </c>
      <c r="E43" s="140">
        <v>10000</v>
      </c>
    </row>
    <row r="44" spans="1:5" ht="42.75" customHeight="1">
      <c r="A44" s="162" t="s">
        <v>475</v>
      </c>
      <c r="B44" s="146" t="s">
        <v>41</v>
      </c>
      <c r="C44" s="114"/>
      <c r="D44" s="138">
        <f>SUM(D45+D53)</f>
        <v>2995166.8</v>
      </c>
      <c r="E44" s="138">
        <f>SUM(E45+E53)</f>
        <v>2995312.76</v>
      </c>
    </row>
    <row r="45" spans="1:5" ht="87" customHeight="1">
      <c r="A45" s="166" t="s">
        <v>80</v>
      </c>
      <c r="B45" s="158" t="s">
        <v>42</v>
      </c>
      <c r="C45" s="42"/>
      <c r="D45" s="182">
        <f>SUM(D46)</f>
        <v>2995166.8</v>
      </c>
      <c r="E45" s="182">
        <f>SUM(E46)</f>
        <v>2995312.76</v>
      </c>
    </row>
    <row r="46" spans="1:5" ht="47.25" customHeight="1">
      <c r="A46" s="164" t="s">
        <v>81</v>
      </c>
      <c r="B46" s="150" t="s">
        <v>43</v>
      </c>
      <c r="C46" s="28"/>
      <c r="D46" s="124">
        <f>SUM(D48+D51+D52)</f>
        <v>2995166.8</v>
      </c>
      <c r="E46" s="124">
        <f>SUM(E48+E51+E52)</f>
        <v>2995312.76</v>
      </c>
    </row>
    <row r="47" spans="1:5" ht="66" customHeight="1">
      <c r="A47" s="165" t="s">
        <v>82</v>
      </c>
      <c r="B47" s="156" t="s">
        <v>83</v>
      </c>
      <c r="C47" s="26"/>
      <c r="D47" s="140">
        <f>SUM(D48)</f>
        <v>2951605</v>
      </c>
      <c r="E47" s="140">
        <f>SUM(E48)</f>
        <v>2951605</v>
      </c>
    </row>
    <row r="48" spans="1:5" ht="138" customHeight="1">
      <c r="A48" s="165" t="s">
        <v>364</v>
      </c>
      <c r="B48" s="156" t="s">
        <v>83</v>
      </c>
      <c r="C48" s="151">
        <v>100</v>
      </c>
      <c r="D48" s="140">
        <v>2951605</v>
      </c>
      <c r="E48" s="140">
        <v>2951605</v>
      </c>
    </row>
    <row r="49" spans="1:5" ht="75.75" customHeight="1">
      <c r="A49" s="165" t="s">
        <v>86</v>
      </c>
      <c r="B49" s="156" t="s">
        <v>87</v>
      </c>
      <c r="C49" s="151"/>
      <c r="D49" s="140">
        <v>0</v>
      </c>
      <c r="E49" s="140">
        <v>0</v>
      </c>
    </row>
    <row r="50" spans="1:5" ht="135.75" customHeight="1">
      <c r="A50" s="165" t="s">
        <v>365</v>
      </c>
      <c r="B50" s="156" t="s">
        <v>87</v>
      </c>
      <c r="C50" s="151">
        <v>100</v>
      </c>
      <c r="D50" s="140">
        <v>0</v>
      </c>
      <c r="E50" s="140">
        <v>0</v>
      </c>
    </row>
    <row r="51" spans="1:5" ht="43.5" customHeight="1">
      <c r="A51" s="21" t="s">
        <v>366</v>
      </c>
      <c r="B51" s="156" t="s">
        <v>85</v>
      </c>
      <c r="C51" s="151">
        <v>200</v>
      </c>
      <c r="D51" s="140">
        <v>37961.8</v>
      </c>
      <c r="E51" s="140">
        <v>38107.76</v>
      </c>
    </row>
    <row r="52" spans="1:5" ht="35.25" customHeight="1">
      <c r="A52" s="15" t="s">
        <v>367</v>
      </c>
      <c r="B52" s="156" t="s">
        <v>85</v>
      </c>
      <c r="C52" s="151">
        <v>800</v>
      </c>
      <c r="D52" s="140">
        <v>5600</v>
      </c>
      <c r="E52" s="140">
        <v>5600</v>
      </c>
    </row>
    <row r="53" spans="1:5" ht="81" customHeight="1">
      <c r="A53" s="191" t="s">
        <v>91</v>
      </c>
      <c r="B53" s="154" t="s">
        <v>88</v>
      </c>
      <c r="C53" s="154"/>
      <c r="D53" s="199">
        <f>SUM(D54)</f>
        <v>0</v>
      </c>
      <c r="E53" s="199">
        <f>SUM(E54)</f>
        <v>0</v>
      </c>
    </row>
    <row r="54" spans="1:5" ht="47.25" customHeight="1">
      <c r="A54" s="164" t="s">
        <v>90</v>
      </c>
      <c r="B54" s="150" t="s">
        <v>89</v>
      </c>
      <c r="C54" s="150"/>
      <c r="D54" s="124">
        <f>SUM(D55)</f>
        <v>0</v>
      </c>
      <c r="E54" s="124">
        <f>SUM(E55)</f>
        <v>0</v>
      </c>
    </row>
    <row r="55" spans="1:5" ht="31.5" customHeight="1">
      <c r="A55" s="165" t="s">
        <v>92</v>
      </c>
      <c r="B55" s="156" t="s">
        <v>93</v>
      </c>
      <c r="C55" s="151"/>
      <c r="D55" s="140">
        <f>D56</f>
        <v>0</v>
      </c>
      <c r="E55" s="140">
        <f>E56</f>
        <v>0</v>
      </c>
    </row>
    <row r="56" spans="1:5" ht="49.5" customHeight="1">
      <c r="A56" s="168" t="s">
        <v>368</v>
      </c>
      <c r="B56" s="156" t="s">
        <v>93</v>
      </c>
      <c r="C56" s="151">
        <v>200</v>
      </c>
      <c r="D56" s="140">
        <v>0</v>
      </c>
      <c r="E56" s="140">
        <v>0</v>
      </c>
    </row>
    <row r="57" spans="1:5" ht="54" customHeight="1">
      <c r="A57" s="181" t="s">
        <v>94</v>
      </c>
      <c r="B57" s="147" t="s">
        <v>44</v>
      </c>
      <c r="C57" s="147"/>
      <c r="D57" s="141">
        <f>SUM(D59)</f>
        <v>0</v>
      </c>
      <c r="E57" s="141">
        <f>SUM(E59)</f>
        <v>0</v>
      </c>
    </row>
    <row r="58" spans="1:5" ht="54" customHeight="1">
      <c r="A58" s="191" t="s">
        <v>477</v>
      </c>
      <c r="B58" s="211" t="s">
        <v>478</v>
      </c>
      <c r="C58" s="211"/>
      <c r="D58" s="182">
        <f>SUM(D59)</f>
        <v>0</v>
      </c>
      <c r="E58" s="182">
        <v>0</v>
      </c>
    </row>
    <row r="59" spans="1:5" ht="28.5" customHeight="1">
      <c r="A59" s="164" t="s">
        <v>95</v>
      </c>
      <c r="B59" s="156" t="s">
        <v>96</v>
      </c>
      <c r="C59" s="151"/>
      <c r="D59" s="140">
        <f>SUM(D60)</f>
        <v>0</v>
      </c>
      <c r="E59" s="140">
        <f>SUM(E60)</f>
        <v>0</v>
      </c>
    </row>
    <row r="60" spans="1:5" ht="48" customHeight="1">
      <c r="A60" s="165" t="s">
        <v>97</v>
      </c>
      <c r="B60" s="152" t="s">
        <v>98</v>
      </c>
      <c r="C60" s="151"/>
      <c r="D60" s="140">
        <f>D61</f>
        <v>0</v>
      </c>
      <c r="E60" s="140">
        <f>E61</f>
        <v>0</v>
      </c>
    </row>
    <row r="61" spans="1:5" ht="56.25" customHeight="1">
      <c r="A61" s="168" t="s">
        <v>369</v>
      </c>
      <c r="B61" s="152" t="s">
        <v>98</v>
      </c>
      <c r="C61" s="151">
        <v>200</v>
      </c>
      <c r="D61" s="140">
        <v>0</v>
      </c>
      <c r="E61" s="140">
        <v>0</v>
      </c>
    </row>
    <row r="62" spans="1:5" ht="45" customHeight="1">
      <c r="A62" s="162" t="s">
        <v>479</v>
      </c>
      <c r="B62" s="200" t="s">
        <v>45</v>
      </c>
      <c r="C62" s="201"/>
      <c r="D62" s="202">
        <f>D63</f>
        <v>3823102</v>
      </c>
      <c r="E62" s="202">
        <v>3827302</v>
      </c>
    </row>
    <row r="63" spans="1:5" s="33" customFormat="1" ht="57" customHeight="1">
      <c r="A63" s="163" t="s">
        <v>100</v>
      </c>
      <c r="B63" s="148" t="s">
        <v>46</v>
      </c>
      <c r="C63" s="35"/>
      <c r="D63" s="139">
        <f>SUM(D64+D74)</f>
        <v>3823102</v>
      </c>
      <c r="E63" s="139">
        <f>SUM(E64+E74)</f>
        <v>3827302</v>
      </c>
    </row>
    <row r="64" spans="1:5" ht="43.5" customHeight="1">
      <c r="A64" s="164" t="s">
        <v>348</v>
      </c>
      <c r="B64" s="150" t="s">
        <v>47</v>
      </c>
      <c r="C64" s="28"/>
      <c r="D64" s="124">
        <f>SUM(D69+D65+D72)</f>
        <v>3823102</v>
      </c>
      <c r="E64" s="124">
        <f>SUM(E69+E65+E72)</f>
        <v>3827302</v>
      </c>
    </row>
    <row r="65" spans="1:5" ht="50.25" customHeight="1">
      <c r="A65" s="165" t="s">
        <v>370</v>
      </c>
      <c r="B65" s="156" t="s">
        <v>99</v>
      </c>
      <c r="C65" s="151"/>
      <c r="D65" s="140">
        <f>SUM(D66+D67+D68)</f>
        <v>2875185</v>
      </c>
      <c r="E65" s="140">
        <f>SUM(E66+E67+E68+H64)</f>
        <v>2879385</v>
      </c>
    </row>
    <row r="66" spans="1:5" ht="94.5" customHeight="1">
      <c r="A66" s="3" t="s">
        <v>371</v>
      </c>
      <c r="B66" s="156" t="s">
        <v>99</v>
      </c>
      <c r="C66" s="151">
        <v>100</v>
      </c>
      <c r="D66" s="140">
        <v>2794484</v>
      </c>
      <c r="E66" s="140">
        <v>2794484</v>
      </c>
    </row>
    <row r="67" spans="1:5" ht="62.25" customHeight="1">
      <c r="A67" s="168" t="s">
        <v>372</v>
      </c>
      <c r="B67" s="156" t="s">
        <v>99</v>
      </c>
      <c r="C67" s="151">
        <v>200</v>
      </c>
      <c r="D67" s="140">
        <v>60679</v>
      </c>
      <c r="E67" s="140">
        <v>64879</v>
      </c>
    </row>
    <row r="68" spans="1:5" s="33" customFormat="1" ht="61.5" customHeight="1">
      <c r="A68" s="168" t="s">
        <v>373</v>
      </c>
      <c r="B68" s="156" t="s">
        <v>99</v>
      </c>
      <c r="C68" s="151">
        <v>800</v>
      </c>
      <c r="D68" s="140">
        <v>20022</v>
      </c>
      <c r="E68" s="140">
        <v>20022</v>
      </c>
    </row>
    <row r="69" spans="1:5" ht="31.5" customHeight="1">
      <c r="A69" s="165" t="s">
        <v>102</v>
      </c>
      <c r="B69" s="156" t="s">
        <v>101</v>
      </c>
      <c r="C69" s="151"/>
      <c r="D69" s="140">
        <f>SUM(D70)</f>
        <v>937917</v>
      </c>
      <c r="E69" s="140">
        <f>SUM(E70)</f>
        <v>937917</v>
      </c>
    </row>
    <row r="70" spans="1:5" ht="94.5" customHeight="1">
      <c r="A70" s="3" t="s">
        <v>374</v>
      </c>
      <c r="B70" s="156" t="s">
        <v>101</v>
      </c>
      <c r="C70" s="151">
        <v>100</v>
      </c>
      <c r="D70" s="140">
        <v>937917</v>
      </c>
      <c r="E70" s="140">
        <v>937917</v>
      </c>
    </row>
    <row r="71" spans="1:5" ht="59.25" customHeight="1">
      <c r="A71" s="173" t="s">
        <v>508</v>
      </c>
      <c r="B71" s="155" t="s">
        <v>103</v>
      </c>
      <c r="C71" s="155"/>
      <c r="D71" s="131">
        <f>SUM(D72)</f>
        <v>10000</v>
      </c>
      <c r="E71" s="131">
        <f>SUM(E72)</f>
        <v>10000</v>
      </c>
    </row>
    <row r="72" spans="1:5" s="33" customFormat="1" ht="59.25" customHeight="1">
      <c r="A72" s="173" t="s">
        <v>510</v>
      </c>
      <c r="B72" s="155" t="s">
        <v>103</v>
      </c>
      <c r="C72" s="155">
        <v>800</v>
      </c>
      <c r="D72" s="131">
        <v>10000</v>
      </c>
      <c r="E72" s="131">
        <v>10000</v>
      </c>
    </row>
    <row r="73" spans="1:5" ht="42.75" customHeight="1">
      <c r="A73" s="166" t="s">
        <v>104</v>
      </c>
      <c r="B73" s="153" t="s">
        <v>48</v>
      </c>
      <c r="C73" s="154"/>
      <c r="D73" s="203">
        <f>D74</f>
        <v>0</v>
      </c>
      <c r="E73" s="203">
        <f>E74</f>
        <v>0</v>
      </c>
    </row>
    <row r="74" spans="1:5" s="33" customFormat="1" ht="39" customHeight="1">
      <c r="A74" s="170" t="s">
        <v>105</v>
      </c>
      <c r="B74" s="152" t="s">
        <v>49</v>
      </c>
      <c r="C74" s="151"/>
      <c r="D74" s="140">
        <v>0</v>
      </c>
      <c r="E74" s="140">
        <v>0</v>
      </c>
    </row>
    <row r="75" spans="1:5" s="48" customFormat="1" ht="36.75" customHeight="1">
      <c r="A75" s="204" t="s">
        <v>107</v>
      </c>
      <c r="B75" s="188" t="s">
        <v>106</v>
      </c>
      <c r="C75" s="189"/>
      <c r="D75" s="198">
        <v>0</v>
      </c>
      <c r="E75" s="198">
        <v>0</v>
      </c>
    </row>
    <row r="76" spans="1:5" ht="51.75" customHeight="1">
      <c r="A76" s="168" t="s">
        <v>349</v>
      </c>
      <c r="B76" s="188" t="s">
        <v>106</v>
      </c>
      <c r="C76" s="151">
        <v>200</v>
      </c>
      <c r="D76" s="140">
        <v>0</v>
      </c>
      <c r="E76" s="140">
        <v>0</v>
      </c>
    </row>
    <row r="77" spans="1:5" ht="51.75" customHeight="1">
      <c r="A77" s="162" t="s">
        <v>173</v>
      </c>
      <c r="B77" s="146" t="s">
        <v>172</v>
      </c>
      <c r="C77" s="114"/>
      <c r="D77" s="138">
        <f>D78</f>
        <v>0</v>
      </c>
      <c r="E77" s="138">
        <f>E78</f>
        <v>0</v>
      </c>
    </row>
    <row r="78" spans="1:5" ht="41.25" customHeight="1">
      <c r="A78" s="167" t="s">
        <v>174</v>
      </c>
      <c r="B78" s="148" t="s">
        <v>175</v>
      </c>
      <c r="C78" s="35"/>
      <c r="D78" s="139">
        <f>SUM(D79)</f>
        <v>0</v>
      </c>
      <c r="E78" s="139">
        <f>SUM(E79)</f>
        <v>0</v>
      </c>
    </row>
    <row r="79" spans="1:5" ht="42" customHeight="1">
      <c r="A79" s="165" t="s">
        <v>177</v>
      </c>
      <c r="B79" s="156" t="s">
        <v>176</v>
      </c>
      <c r="C79" s="26"/>
      <c r="D79" s="140">
        <f>D80</f>
        <v>0</v>
      </c>
      <c r="E79" s="140">
        <f>E80</f>
        <v>0</v>
      </c>
    </row>
    <row r="80" spans="1:5" s="33" customFormat="1" ht="58.5" customHeight="1">
      <c r="A80" s="15" t="s">
        <v>350</v>
      </c>
      <c r="B80" s="156" t="s">
        <v>176</v>
      </c>
      <c r="C80" s="151">
        <v>200</v>
      </c>
      <c r="D80" s="140">
        <v>0</v>
      </c>
      <c r="E80" s="140">
        <v>0</v>
      </c>
    </row>
    <row r="81" spans="1:5" ht="39.75" customHeight="1">
      <c r="A81" s="205" t="s">
        <v>108</v>
      </c>
      <c r="B81" s="160" t="s">
        <v>109</v>
      </c>
      <c r="C81" s="206"/>
      <c r="D81" s="144">
        <f>SUM(D82+D86+D91+D92)</f>
        <v>391564.3300000001</v>
      </c>
      <c r="E81" s="144">
        <f>SUM(E82+E86+E91+E92)</f>
        <v>345235.68</v>
      </c>
    </row>
    <row r="82" spans="1:5" ht="15" customHeight="1">
      <c r="A82" s="6" t="s">
        <v>111</v>
      </c>
      <c r="B82" s="137" t="s">
        <v>110</v>
      </c>
      <c r="C82" s="27"/>
      <c r="D82" s="187">
        <f>SUM(D84)</f>
        <v>220435.52</v>
      </c>
      <c r="E82" s="187">
        <f>SUM(E84)</f>
        <v>220435.68</v>
      </c>
    </row>
    <row r="83" spans="1:5" ht="77.25" customHeight="1">
      <c r="A83" s="136" t="s">
        <v>113</v>
      </c>
      <c r="B83" s="137" t="s">
        <v>112</v>
      </c>
      <c r="C83" s="27"/>
      <c r="D83" s="145">
        <f>SUM(D84)</f>
        <v>220435.52</v>
      </c>
      <c r="E83" s="145">
        <f>SUM(E84)</f>
        <v>220435.68</v>
      </c>
    </row>
    <row r="84" spans="1:5" ht="123" customHeight="1">
      <c r="A84" s="136" t="s">
        <v>375</v>
      </c>
      <c r="B84" s="137" t="s">
        <v>112</v>
      </c>
      <c r="C84" s="161">
        <v>300</v>
      </c>
      <c r="D84" s="145">
        <v>220435.52</v>
      </c>
      <c r="E84" s="145">
        <v>220435.68</v>
      </c>
    </row>
    <row r="85" spans="1:5" s="33" customFormat="1" ht="127.5" customHeight="1">
      <c r="A85" s="168" t="s">
        <v>353</v>
      </c>
      <c r="B85" s="137" t="s">
        <v>151</v>
      </c>
      <c r="C85" s="27"/>
      <c r="D85" s="145">
        <v>0</v>
      </c>
      <c r="E85" s="145">
        <v>0</v>
      </c>
    </row>
    <row r="86" spans="1:5" ht="45" customHeight="1">
      <c r="A86" s="210" t="s">
        <v>114</v>
      </c>
      <c r="B86" s="137" t="s">
        <v>115</v>
      </c>
      <c r="C86" s="27"/>
      <c r="D86" s="145">
        <f>SUM(D87)</f>
        <v>120600</v>
      </c>
      <c r="E86" s="145">
        <f>SUM(E87)</f>
        <v>124800</v>
      </c>
    </row>
    <row r="87" spans="1:5" ht="27" customHeight="1">
      <c r="A87" s="13" t="s">
        <v>111</v>
      </c>
      <c r="B87" s="137" t="s">
        <v>116</v>
      </c>
      <c r="C87" s="27"/>
      <c r="D87" s="145">
        <f>SUM(D88)</f>
        <v>120600</v>
      </c>
      <c r="E87" s="145">
        <f>SUM(E88)</f>
        <v>124800</v>
      </c>
    </row>
    <row r="88" spans="1:5" s="33" customFormat="1" ht="75.75" customHeight="1">
      <c r="A88" s="24" t="s">
        <v>118</v>
      </c>
      <c r="B88" s="137" t="s">
        <v>117</v>
      </c>
      <c r="C88" s="161"/>
      <c r="D88" s="145">
        <f>SUM(D89:D90)</f>
        <v>120600</v>
      </c>
      <c r="E88" s="145">
        <f>SUM(E89:E90)</f>
        <v>124800</v>
      </c>
    </row>
    <row r="89" spans="1:5" ht="136.5" customHeight="1">
      <c r="A89" s="3" t="s">
        <v>357</v>
      </c>
      <c r="B89" s="137" t="s">
        <v>117</v>
      </c>
      <c r="C89" s="161">
        <v>100</v>
      </c>
      <c r="D89" s="145">
        <v>120600</v>
      </c>
      <c r="E89" s="145">
        <v>124800</v>
      </c>
    </row>
    <row r="90" spans="1:5" ht="105" customHeight="1">
      <c r="A90" s="168" t="s">
        <v>376</v>
      </c>
      <c r="B90" s="137" t="s">
        <v>117</v>
      </c>
      <c r="C90" s="161">
        <v>200</v>
      </c>
      <c r="D90" s="145">
        <v>0</v>
      </c>
      <c r="E90" s="145">
        <v>0</v>
      </c>
    </row>
    <row r="91" spans="1:5" ht="69" customHeight="1">
      <c r="A91" s="14" t="s">
        <v>414</v>
      </c>
      <c r="B91" s="137" t="s">
        <v>466</v>
      </c>
      <c r="C91" s="161">
        <v>500</v>
      </c>
      <c r="D91" s="145">
        <v>49955.16</v>
      </c>
      <c r="E91" s="145">
        <v>0</v>
      </c>
    </row>
    <row r="92" spans="1:5" ht="60.75" customHeight="1">
      <c r="A92" s="14" t="s">
        <v>415</v>
      </c>
      <c r="B92" s="137" t="s">
        <v>467</v>
      </c>
      <c r="C92" s="161">
        <v>500</v>
      </c>
      <c r="D92" s="145">
        <v>573.65</v>
      </c>
      <c r="E92" s="145">
        <v>0</v>
      </c>
    </row>
    <row r="93" spans="1:5" ht="12.75">
      <c r="A93" s="295" t="s">
        <v>502</v>
      </c>
      <c r="B93" s="296"/>
      <c r="C93" s="297"/>
      <c r="D93" s="298">
        <v>218799.96</v>
      </c>
      <c r="E93" s="298">
        <v>444244.6</v>
      </c>
    </row>
    <row r="94" spans="1:5" ht="12.75">
      <c r="A94" s="207" t="s">
        <v>24</v>
      </c>
      <c r="B94" s="184"/>
      <c r="C94" s="208"/>
      <c r="D94" s="209">
        <f>SUM(D93+D81+D57+D44+D39+D18+D13+D77+D62)</f>
        <v>8872598.49</v>
      </c>
      <c r="E94" s="209">
        <f>SUM(E93+E81+E57+E44+E39+E18+E13+E77+E62)</f>
        <v>9009692.09</v>
      </c>
    </row>
    <row r="96" spans="4:5" ht="12.75">
      <c r="D96" s="115"/>
      <c r="E96" s="115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91">
      <selection activeCell="F76" sqref="F75:F76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50390625" style="0" customWidth="1"/>
    <col min="4" max="4" width="13.875" style="0" customWidth="1"/>
    <col min="5" max="5" width="9.125" style="0" customWidth="1"/>
    <col min="6" max="6" width="16.50390625" style="0" customWidth="1"/>
  </cols>
  <sheetData>
    <row r="1" spans="1:5" ht="12.75">
      <c r="A1" s="307" t="s">
        <v>28</v>
      </c>
      <c r="B1" s="307"/>
      <c r="C1" s="307"/>
      <c r="D1" s="307"/>
      <c r="E1" s="307"/>
    </row>
    <row r="2" spans="1:5" ht="12.75">
      <c r="A2" s="307" t="s">
        <v>53</v>
      </c>
      <c r="B2" s="307"/>
      <c r="C2" s="307"/>
      <c r="D2" s="307"/>
      <c r="E2" s="307"/>
    </row>
    <row r="3" spans="1:5" ht="12.75">
      <c r="A3" s="307" t="s">
        <v>54</v>
      </c>
      <c r="B3" s="307"/>
      <c r="C3" s="307"/>
      <c r="D3" s="307"/>
      <c r="E3" s="307"/>
    </row>
    <row r="4" spans="1:5" ht="12.75">
      <c r="A4" s="307" t="s">
        <v>451</v>
      </c>
      <c r="B4" s="307"/>
      <c r="C4" s="307"/>
      <c r="D4" s="307"/>
      <c r="E4" s="307"/>
    </row>
    <row r="5" spans="1:5" ht="12.75">
      <c r="A5" s="307" t="s">
        <v>452</v>
      </c>
      <c r="B5" s="307"/>
      <c r="C5" s="307"/>
      <c r="D5" s="307"/>
      <c r="E5" s="307"/>
    </row>
    <row r="8" spans="1:6" ht="18" customHeight="1">
      <c r="A8" s="321" t="s">
        <v>453</v>
      </c>
      <c r="B8" s="321"/>
      <c r="C8" s="321"/>
      <c r="D8" s="321"/>
      <c r="E8" s="321"/>
      <c r="F8" s="318"/>
    </row>
    <row r="10" spans="1:5" ht="12.75">
      <c r="A10" s="320"/>
      <c r="B10" s="320"/>
      <c r="C10" s="320"/>
      <c r="D10" s="320"/>
      <c r="E10" s="320"/>
    </row>
    <row r="12" spans="1:6" ht="36.75" customHeight="1">
      <c r="A12" s="22" t="s">
        <v>0</v>
      </c>
      <c r="B12" s="5" t="s">
        <v>51</v>
      </c>
      <c r="C12" s="5" t="s">
        <v>119</v>
      </c>
      <c r="D12" s="5" t="s">
        <v>52</v>
      </c>
      <c r="E12" s="5" t="s">
        <v>23</v>
      </c>
      <c r="F12" s="5" t="s">
        <v>206</v>
      </c>
    </row>
    <row r="13" spans="1:6" ht="30" customHeight="1">
      <c r="A13" s="129" t="s">
        <v>55</v>
      </c>
      <c r="B13" s="190">
        <v>926</v>
      </c>
      <c r="C13" s="213"/>
      <c r="D13" s="137"/>
      <c r="E13" s="137"/>
      <c r="F13" s="241">
        <f>F98</f>
        <v>29019164.64</v>
      </c>
    </row>
    <row r="14" spans="1:6" ht="19.5" customHeight="1">
      <c r="A14" s="212" t="s">
        <v>120</v>
      </c>
      <c r="B14" s="157">
        <v>926</v>
      </c>
      <c r="C14" s="214" t="s">
        <v>121</v>
      </c>
      <c r="D14" s="215"/>
      <c r="E14" s="215"/>
      <c r="F14" s="242">
        <f>SUM(F15+F26+F32+F30+F34+F35+F37+F39+F41+F28)</f>
        <v>4752979.17</v>
      </c>
    </row>
    <row r="15" spans="1:16" s="36" customFormat="1" ht="73.5" customHeight="1">
      <c r="A15" s="129" t="s">
        <v>150</v>
      </c>
      <c r="B15" s="216">
        <v>926</v>
      </c>
      <c r="C15" s="217" t="s">
        <v>122</v>
      </c>
      <c r="D15" s="190"/>
      <c r="E15" s="150"/>
      <c r="F15" s="243">
        <f>SUM(F16)</f>
        <v>3607323.19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6" ht="33.75" customHeight="1">
      <c r="A16" s="165" t="s">
        <v>342</v>
      </c>
      <c r="B16" s="137">
        <v>926</v>
      </c>
      <c r="C16" s="218" t="s">
        <v>122</v>
      </c>
      <c r="D16" s="156" t="s">
        <v>99</v>
      </c>
      <c r="E16" s="151"/>
      <c r="F16" s="244">
        <f>SUM(F17+F18+F19+F25+F23+F24)</f>
        <v>3607323.19</v>
      </c>
    </row>
    <row r="17" spans="1:6" s="33" customFormat="1" ht="93.75" customHeight="1">
      <c r="A17" s="3" t="s">
        <v>371</v>
      </c>
      <c r="B17" s="137">
        <v>926</v>
      </c>
      <c r="C17" s="218" t="s">
        <v>122</v>
      </c>
      <c r="D17" s="156" t="s">
        <v>99</v>
      </c>
      <c r="E17" s="151">
        <v>100</v>
      </c>
      <c r="F17" s="244">
        <v>2837111.3</v>
      </c>
    </row>
    <row r="18" spans="1:6" ht="67.5" customHeight="1">
      <c r="A18" s="15" t="s">
        <v>377</v>
      </c>
      <c r="B18" s="137">
        <v>926</v>
      </c>
      <c r="C18" s="218" t="s">
        <v>122</v>
      </c>
      <c r="D18" s="156" t="s">
        <v>99</v>
      </c>
      <c r="E18" s="155">
        <v>200</v>
      </c>
      <c r="F18" s="244">
        <v>631516.24</v>
      </c>
    </row>
    <row r="19" spans="1:6" ht="66" customHeight="1">
      <c r="A19" s="15" t="s">
        <v>398</v>
      </c>
      <c r="B19" s="137">
        <v>926</v>
      </c>
      <c r="C19" s="218" t="s">
        <v>122</v>
      </c>
      <c r="D19" s="156" t="s">
        <v>99</v>
      </c>
      <c r="E19" s="155">
        <v>400</v>
      </c>
      <c r="F19" s="244">
        <v>0</v>
      </c>
    </row>
    <row r="20" spans="1:6" s="33" customFormat="1" ht="59.25" customHeight="1">
      <c r="A20" s="165" t="s">
        <v>104</v>
      </c>
      <c r="B20" s="137">
        <v>926</v>
      </c>
      <c r="C20" s="218" t="s">
        <v>122</v>
      </c>
      <c r="D20" s="152" t="s">
        <v>48</v>
      </c>
      <c r="E20" s="151"/>
      <c r="F20" s="244">
        <f>F21</f>
        <v>48100</v>
      </c>
    </row>
    <row r="21" spans="1:6" ht="37.5" customHeight="1">
      <c r="A21" s="168" t="s">
        <v>105</v>
      </c>
      <c r="B21" s="137">
        <v>926</v>
      </c>
      <c r="C21" s="218" t="s">
        <v>122</v>
      </c>
      <c r="D21" s="152" t="s">
        <v>49</v>
      </c>
      <c r="E21" s="150"/>
      <c r="F21" s="244">
        <f>SUM(F22)</f>
        <v>48100</v>
      </c>
    </row>
    <row r="22" spans="1:6" ht="45" customHeight="1">
      <c r="A22" s="173" t="s">
        <v>107</v>
      </c>
      <c r="B22" s="137">
        <v>926</v>
      </c>
      <c r="C22" s="218" t="s">
        <v>122</v>
      </c>
      <c r="D22" s="156" t="s">
        <v>106</v>
      </c>
      <c r="E22" s="189"/>
      <c r="F22" s="244">
        <f>SUM(F23)</f>
        <v>48100</v>
      </c>
    </row>
    <row r="23" spans="1:6" ht="50.25" customHeight="1">
      <c r="A23" s="15" t="s">
        <v>349</v>
      </c>
      <c r="B23" s="137">
        <v>926</v>
      </c>
      <c r="C23" s="218" t="s">
        <v>122</v>
      </c>
      <c r="D23" s="156" t="s">
        <v>106</v>
      </c>
      <c r="E23" s="151">
        <v>200</v>
      </c>
      <c r="F23" s="244">
        <v>48100</v>
      </c>
    </row>
    <row r="24" spans="1:6" ht="54" customHeight="1">
      <c r="A24" s="14" t="s">
        <v>415</v>
      </c>
      <c r="B24" s="137">
        <v>926</v>
      </c>
      <c r="C24" s="218" t="s">
        <v>122</v>
      </c>
      <c r="D24" s="156" t="s">
        <v>467</v>
      </c>
      <c r="E24" s="151">
        <v>500</v>
      </c>
      <c r="F24" s="244">
        <v>573.65</v>
      </c>
    </row>
    <row r="25" spans="1:16" s="36" customFormat="1" ht="57" customHeight="1">
      <c r="A25" s="168" t="s">
        <v>378</v>
      </c>
      <c r="B25" s="137">
        <v>926</v>
      </c>
      <c r="C25" s="218" t="s">
        <v>122</v>
      </c>
      <c r="D25" s="156" t="s">
        <v>99</v>
      </c>
      <c r="E25" s="151">
        <v>800</v>
      </c>
      <c r="F25" s="244">
        <v>90022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6" s="33" customFormat="1" ht="32.25" customHeight="1">
      <c r="A26" s="165" t="s">
        <v>102</v>
      </c>
      <c r="B26" s="219">
        <v>926</v>
      </c>
      <c r="C26" s="220" t="s">
        <v>123</v>
      </c>
      <c r="D26" s="156" t="s">
        <v>101</v>
      </c>
      <c r="E26" s="151"/>
      <c r="F26" s="243">
        <f>SUM(F27)</f>
        <v>959257.7</v>
      </c>
    </row>
    <row r="27" spans="1:6" ht="90.75" customHeight="1">
      <c r="A27" s="3" t="s">
        <v>347</v>
      </c>
      <c r="B27" s="219">
        <v>926</v>
      </c>
      <c r="C27" s="220" t="s">
        <v>123</v>
      </c>
      <c r="D27" s="156" t="s">
        <v>101</v>
      </c>
      <c r="E27" s="151">
        <v>100</v>
      </c>
      <c r="F27" s="244">
        <v>959257.7</v>
      </c>
    </row>
    <row r="28" spans="1:6" ht="64.5" customHeight="1">
      <c r="A28" s="14" t="s">
        <v>414</v>
      </c>
      <c r="B28" s="137">
        <v>926</v>
      </c>
      <c r="C28" s="218" t="s">
        <v>411</v>
      </c>
      <c r="D28" s="156" t="s">
        <v>466</v>
      </c>
      <c r="E28" s="151">
        <v>500</v>
      </c>
      <c r="F28" s="244">
        <v>49955.16</v>
      </c>
    </row>
    <row r="29" spans="1:6" ht="52.5" customHeight="1">
      <c r="A29" s="173" t="s">
        <v>508</v>
      </c>
      <c r="B29" s="137">
        <v>926</v>
      </c>
      <c r="C29" s="218" t="s">
        <v>124</v>
      </c>
      <c r="D29" s="155" t="s">
        <v>103</v>
      </c>
      <c r="E29" s="151"/>
      <c r="F29" s="243">
        <f>SUM(F30)</f>
        <v>10000</v>
      </c>
    </row>
    <row r="30" spans="1:6" ht="69.75" customHeight="1">
      <c r="A30" s="173" t="s">
        <v>511</v>
      </c>
      <c r="B30" s="137">
        <v>926</v>
      </c>
      <c r="C30" s="218" t="s">
        <v>124</v>
      </c>
      <c r="D30" s="155" t="s">
        <v>103</v>
      </c>
      <c r="E30" s="151">
        <v>800</v>
      </c>
      <c r="F30" s="245">
        <v>10000</v>
      </c>
    </row>
    <row r="31" spans="1:6" ht="40.5" customHeight="1">
      <c r="A31" s="173" t="s">
        <v>153</v>
      </c>
      <c r="B31" s="137">
        <v>926</v>
      </c>
      <c r="C31" s="218" t="s">
        <v>152</v>
      </c>
      <c r="D31" s="155" t="s">
        <v>151</v>
      </c>
      <c r="E31" s="151"/>
      <c r="F31" s="245">
        <f>SUM(F32)</f>
        <v>59358.12</v>
      </c>
    </row>
    <row r="32" spans="1:6" s="33" customFormat="1" ht="59.25" customHeight="1">
      <c r="A32" s="173" t="s">
        <v>379</v>
      </c>
      <c r="B32" s="137">
        <v>926</v>
      </c>
      <c r="C32" s="218" t="s">
        <v>152</v>
      </c>
      <c r="D32" s="155" t="s">
        <v>151</v>
      </c>
      <c r="E32" s="151">
        <v>200</v>
      </c>
      <c r="F32" s="245">
        <v>59358.12</v>
      </c>
    </row>
    <row r="33" spans="1:6" ht="160.5" customHeight="1">
      <c r="A33" s="14" t="s">
        <v>380</v>
      </c>
      <c r="B33" s="137">
        <v>926</v>
      </c>
      <c r="C33" s="218" t="s">
        <v>152</v>
      </c>
      <c r="D33" s="155" t="s">
        <v>184</v>
      </c>
      <c r="E33" s="151"/>
      <c r="F33" s="245">
        <f>SUM(F35+F34)</f>
        <v>3000</v>
      </c>
    </row>
    <row r="34" spans="1:6" ht="75" customHeight="1">
      <c r="A34" s="14" t="s">
        <v>186</v>
      </c>
      <c r="B34" s="137">
        <v>926</v>
      </c>
      <c r="C34" s="218" t="s">
        <v>152</v>
      </c>
      <c r="D34" s="155" t="s">
        <v>184</v>
      </c>
      <c r="E34" s="151">
        <v>200</v>
      </c>
      <c r="F34" s="245"/>
    </row>
    <row r="35" spans="1:6" ht="171">
      <c r="A35" s="14" t="s">
        <v>185</v>
      </c>
      <c r="B35" s="137">
        <v>926</v>
      </c>
      <c r="C35" s="218" t="s">
        <v>152</v>
      </c>
      <c r="D35" s="155" t="s">
        <v>184</v>
      </c>
      <c r="E35" s="151">
        <v>800</v>
      </c>
      <c r="F35" s="245">
        <v>3000</v>
      </c>
    </row>
    <row r="36" spans="1:6" s="43" customFormat="1" ht="49.5" customHeight="1">
      <c r="A36" s="173" t="s">
        <v>195</v>
      </c>
      <c r="B36" s="137">
        <v>926</v>
      </c>
      <c r="C36" s="218" t="s">
        <v>152</v>
      </c>
      <c r="D36" s="155" t="s">
        <v>189</v>
      </c>
      <c r="E36" s="151"/>
      <c r="F36" s="245">
        <v>5000</v>
      </c>
    </row>
    <row r="37" spans="1:6" ht="69.75" customHeight="1">
      <c r="A37" s="173" t="s">
        <v>381</v>
      </c>
      <c r="B37" s="137">
        <v>926</v>
      </c>
      <c r="C37" s="218" t="s">
        <v>152</v>
      </c>
      <c r="D37" s="155" t="s">
        <v>189</v>
      </c>
      <c r="E37" s="151">
        <v>200</v>
      </c>
      <c r="F37" s="245">
        <v>5000</v>
      </c>
    </row>
    <row r="38" spans="1:6" ht="55.5" customHeight="1">
      <c r="A38" s="173" t="s">
        <v>196</v>
      </c>
      <c r="B38" s="137">
        <v>926</v>
      </c>
      <c r="C38" s="218" t="s">
        <v>152</v>
      </c>
      <c r="D38" s="155" t="s">
        <v>190</v>
      </c>
      <c r="E38" s="151"/>
      <c r="F38" s="245">
        <f>SUM(F39)</f>
        <v>19085</v>
      </c>
    </row>
    <row r="39" spans="1:6" ht="76.5" customHeight="1">
      <c r="A39" s="173" t="s">
        <v>383</v>
      </c>
      <c r="B39" s="137">
        <v>926</v>
      </c>
      <c r="C39" s="218" t="s">
        <v>152</v>
      </c>
      <c r="D39" s="155" t="s">
        <v>190</v>
      </c>
      <c r="E39" s="151">
        <v>200</v>
      </c>
      <c r="F39" s="245">
        <v>19085</v>
      </c>
    </row>
    <row r="40" spans="1:16" s="36" customFormat="1" ht="53.25" customHeight="1">
      <c r="A40" s="173" t="s">
        <v>197</v>
      </c>
      <c r="B40" s="137">
        <v>926</v>
      </c>
      <c r="C40" s="218" t="s">
        <v>152</v>
      </c>
      <c r="D40" s="155" t="s">
        <v>191</v>
      </c>
      <c r="E40" s="151"/>
      <c r="F40" s="245">
        <f>SUM(F41)</f>
        <v>40000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6" ht="69.75" customHeight="1">
      <c r="A41" s="173" t="s">
        <v>382</v>
      </c>
      <c r="B41" s="137">
        <v>926</v>
      </c>
      <c r="C41" s="218" t="s">
        <v>152</v>
      </c>
      <c r="D41" s="155" t="s">
        <v>191</v>
      </c>
      <c r="E41" s="151">
        <v>200</v>
      </c>
      <c r="F41" s="245">
        <v>40000</v>
      </c>
    </row>
    <row r="42" spans="1:6" ht="23.25" customHeight="1">
      <c r="A42" s="212" t="s">
        <v>126</v>
      </c>
      <c r="B42" s="160">
        <v>926</v>
      </c>
      <c r="C42" s="221" t="s">
        <v>127</v>
      </c>
      <c r="D42" s="157"/>
      <c r="E42" s="159"/>
      <c r="F42" s="246">
        <f>SUM(F43)</f>
        <v>115400</v>
      </c>
    </row>
    <row r="43" spans="1:6" ht="21" customHeight="1">
      <c r="A43" s="168" t="s">
        <v>128</v>
      </c>
      <c r="B43" s="137">
        <v>926</v>
      </c>
      <c r="C43" s="218" t="s">
        <v>125</v>
      </c>
      <c r="D43" s="156"/>
      <c r="E43" s="150"/>
      <c r="F43" s="244">
        <f>SUM(F44)</f>
        <v>115400</v>
      </c>
    </row>
    <row r="44" spans="1:6" ht="75.75" customHeight="1">
      <c r="A44" s="176" t="s">
        <v>118</v>
      </c>
      <c r="B44" s="137">
        <v>926</v>
      </c>
      <c r="C44" s="218" t="s">
        <v>125</v>
      </c>
      <c r="D44" s="137" t="s">
        <v>117</v>
      </c>
      <c r="E44" s="151"/>
      <c r="F44" s="247">
        <f>SUM(F45:F46)</f>
        <v>115400</v>
      </c>
    </row>
    <row r="45" spans="1:6" ht="89.25" customHeight="1">
      <c r="A45" s="3" t="s">
        <v>357</v>
      </c>
      <c r="B45" s="137">
        <v>926</v>
      </c>
      <c r="C45" s="222" t="s">
        <v>125</v>
      </c>
      <c r="D45" s="137" t="s">
        <v>117</v>
      </c>
      <c r="E45" s="151">
        <v>100</v>
      </c>
      <c r="F45" s="247">
        <v>115400</v>
      </c>
    </row>
    <row r="46" spans="1:6" ht="102" customHeight="1">
      <c r="A46" s="168" t="s">
        <v>384</v>
      </c>
      <c r="B46" s="137">
        <v>926</v>
      </c>
      <c r="C46" s="223" t="s">
        <v>125</v>
      </c>
      <c r="D46" s="137" t="s">
        <v>117</v>
      </c>
      <c r="E46" s="151">
        <v>200</v>
      </c>
      <c r="F46" s="247">
        <v>0</v>
      </c>
    </row>
    <row r="47" spans="1:6" ht="26.25">
      <c r="A47" s="212" t="s">
        <v>129</v>
      </c>
      <c r="B47" s="160">
        <v>926</v>
      </c>
      <c r="C47" s="221" t="s">
        <v>131</v>
      </c>
      <c r="D47" s="157"/>
      <c r="E47" s="159"/>
      <c r="F47" s="246">
        <f>F48</f>
        <v>244000</v>
      </c>
    </row>
    <row r="48" spans="1:6" ht="12.75">
      <c r="A48" s="170" t="s">
        <v>130</v>
      </c>
      <c r="B48" s="137">
        <v>926</v>
      </c>
      <c r="C48" s="224" t="s">
        <v>132</v>
      </c>
      <c r="D48" s="225"/>
      <c r="E48" s="155"/>
      <c r="F48" s="245">
        <f>SUM(F49)</f>
        <v>244000</v>
      </c>
    </row>
    <row r="49" spans="1:6" ht="26.25">
      <c r="A49" s="165" t="s">
        <v>65</v>
      </c>
      <c r="B49" s="137">
        <v>926</v>
      </c>
      <c r="C49" s="226" t="s">
        <v>132</v>
      </c>
      <c r="D49" s="152" t="s">
        <v>62</v>
      </c>
      <c r="E49" s="151"/>
      <c r="F49" s="248">
        <f>SUM(F50)</f>
        <v>244000</v>
      </c>
    </row>
    <row r="50" spans="1:6" ht="39">
      <c r="A50" s="4" t="s">
        <v>385</v>
      </c>
      <c r="B50" s="137">
        <v>926</v>
      </c>
      <c r="C50" s="235" t="s">
        <v>132</v>
      </c>
      <c r="D50" s="152" t="s">
        <v>62</v>
      </c>
      <c r="E50" s="189">
        <v>200</v>
      </c>
      <c r="F50" s="249">
        <v>244000</v>
      </c>
    </row>
    <row r="51" spans="1:6" s="33" customFormat="1" ht="26.25" customHeight="1">
      <c r="A51" s="233" t="s">
        <v>438</v>
      </c>
      <c r="B51" s="160">
        <v>926</v>
      </c>
      <c r="C51" s="221" t="s">
        <v>314</v>
      </c>
      <c r="D51" s="157"/>
      <c r="E51" s="159"/>
      <c r="F51" s="246">
        <v>0</v>
      </c>
    </row>
    <row r="52" spans="1:6" ht="15">
      <c r="A52" s="236" t="s">
        <v>183</v>
      </c>
      <c r="B52" s="237">
        <v>926</v>
      </c>
      <c r="C52" s="238" t="s">
        <v>181</v>
      </c>
      <c r="D52" s="239"/>
      <c r="E52" s="240"/>
      <c r="F52" s="250">
        <f>F53</f>
        <v>0</v>
      </c>
    </row>
    <row r="53" spans="1:6" ht="26.25" customHeight="1">
      <c r="A53" s="40" t="s">
        <v>182</v>
      </c>
      <c r="B53" s="137">
        <v>926</v>
      </c>
      <c r="C53" s="227" t="s">
        <v>181</v>
      </c>
      <c r="D53" s="155" t="s">
        <v>176</v>
      </c>
      <c r="E53" s="150"/>
      <c r="F53" s="254">
        <f>F54</f>
        <v>0</v>
      </c>
    </row>
    <row r="54" spans="1:6" ht="52.5">
      <c r="A54" s="4" t="s">
        <v>386</v>
      </c>
      <c r="B54" s="137">
        <v>926</v>
      </c>
      <c r="C54" s="227" t="s">
        <v>181</v>
      </c>
      <c r="D54" s="155" t="s">
        <v>176</v>
      </c>
      <c r="E54" s="151">
        <v>200</v>
      </c>
      <c r="F54" s="248">
        <v>0</v>
      </c>
    </row>
    <row r="55" spans="1:16" s="36" customFormat="1" ht="12.75">
      <c r="A55" s="44" t="s">
        <v>133</v>
      </c>
      <c r="B55" s="160">
        <v>926</v>
      </c>
      <c r="C55" s="228" t="s">
        <v>134</v>
      </c>
      <c r="D55" s="157"/>
      <c r="E55" s="159"/>
      <c r="F55" s="252">
        <f>SUM(F56)</f>
        <v>18770535.27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6" s="33" customFormat="1" ht="21" customHeight="1">
      <c r="A56" s="40" t="s">
        <v>135</v>
      </c>
      <c r="B56" s="137">
        <v>926</v>
      </c>
      <c r="C56" s="223" t="s">
        <v>136</v>
      </c>
      <c r="D56" s="155"/>
      <c r="E56" s="150"/>
      <c r="F56" s="251">
        <f>SUM(F57+F59+F63+F65+F68+F70+F72+F74)</f>
        <v>18770535.27</v>
      </c>
    </row>
    <row r="57" spans="1:6" s="33" customFormat="1" ht="21.75" customHeight="1">
      <c r="A57" s="40" t="s">
        <v>68</v>
      </c>
      <c r="B57" s="137">
        <v>926</v>
      </c>
      <c r="C57" s="227" t="s">
        <v>136</v>
      </c>
      <c r="D57" s="155" t="s">
        <v>69</v>
      </c>
      <c r="E57" s="150"/>
      <c r="F57" s="251">
        <f>F58</f>
        <v>900000</v>
      </c>
    </row>
    <row r="58" spans="1:6" s="33" customFormat="1" ht="45" customHeight="1">
      <c r="A58" s="4" t="s">
        <v>328</v>
      </c>
      <c r="B58" s="137">
        <v>926</v>
      </c>
      <c r="C58" s="227" t="s">
        <v>136</v>
      </c>
      <c r="D58" s="155" t="s">
        <v>69</v>
      </c>
      <c r="E58" s="151">
        <v>200</v>
      </c>
      <c r="F58" s="248">
        <v>900000</v>
      </c>
    </row>
    <row r="59" spans="1:6" s="33" customFormat="1" ht="25.5" customHeight="1">
      <c r="A59" s="165" t="s">
        <v>72</v>
      </c>
      <c r="B59" s="137">
        <v>926</v>
      </c>
      <c r="C59" s="227" t="s">
        <v>136</v>
      </c>
      <c r="D59" s="156" t="s">
        <v>73</v>
      </c>
      <c r="E59" s="189"/>
      <c r="F59" s="253">
        <f>SUM(F60:F61)</f>
        <v>1071078.59</v>
      </c>
    </row>
    <row r="60" spans="1:6" ht="47.25" customHeight="1">
      <c r="A60" s="168" t="s">
        <v>361</v>
      </c>
      <c r="B60" s="137">
        <v>926</v>
      </c>
      <c r="C60" s="227" t="s">
        <v>136</v>
      </c>
      <c r="D60" s="156" t="s">
        <v>73</v>
      </c>
      <c r="E60" s="151">
        <v>200</v>
      </c>
      <c r="F60" s="254">
        <v>1071078.59</v>
      </c>
    </row>
    <row r="61" spans="1:6" ht="52.5">
      <c r="A61" s="165" t="s">
        <v>330</v>
      </c>
      <c r="B61" s="137">
        <v>926</v>
      </c>
      <c r="C61" s="227" t="s">
        <v>136</v>
      </c>
      <c r="D61" s="156" t="s">
        <v>220</v>
      </c>
      <c r="E61" s="150"/>
      <c r="F61" s="245">
        <f>SUM(F62)</f>
        <v>0</v>
      </c>
    </row>
    <row r="62" spans="1:6" ht="66">
      <c r="A62" s="165" t="s">
        <v>221</v>
      </c>
      <c r="B62" s="137">
        <v>926</v>
      </c>
      <c r="C62" s="227" t="s">
        <v>136</v>
      </c>
      <c r="D62" s="156" t="s">
        <v>220</v>
      </c>
      <c r="E62" s="151">
        <v>200</v>
      </c>
      <c r="F62" s="245">
        <v>0</v>
      </c>
    </row>
    <row r="63" spans="1:6" ht="31.5" customHeight="1">
      <c r="A63" s="40" t="s">
        <v>178</v>
      </c>
      <c r="B63" s="137">
        <v>926</v>
      </c>
      <c r="C63" s="227" t="s">
        <v>136</v>
      </c>
      <c r="D63" s="155" t="s">
        <v>165</v>
      </c>
      <c r="E63" s="150"/>
      <c r="F63" s="245">
        <f>SUM(F64)</f>
        <v>163852.69</v>
      </c>
    </row>
    <row r="64" spans="1:16" s="36" customFormat="1" ht="60" customHeight="1">
      <c r="A64" s="40" t="s">
        <v>387</v>
      </c>
      <c r="B64" s="137">
        <v>926</v>
      </c>
      <c r="C64" s="227" t="s">
        <v>136</v>
      </c>
      <c r="D64" s="155" t="s">
        <v>165</v>
      </c>
      <c r="E64" s="151">
        <v>200</v>
      </c>
      <c r="F64" s="245">
        <v>163852.69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6" s="33" customFormat="1" ht="36.75" customHeight="1">
      <c r="A65" s="165" t="s">
        <v>179</v>
      </c>
      <c r="B65" s="137">
        <v>926</v>
      </c>
      <c r="C65" s="227" t="s">
        <v>136</v>
      </c>
      <c r="D65" s="156" t="s">
        <v>171</v>
      </c>
      <c r="E65" s="189"/>
      <c r="F65" s="257">
        <f>SUM(F66)</f>
        <v>109172.8</v>
      </c>
    </row>
    <row r="66" spans="1:6" ht="33" customHeight="1">
      <c r="A66" s="165" t="s">
        <v>179</v>
      </c>
      <c r="B66" s="137">
        <v>926</v>
      </c>
      <c r="C66" s="227" t="s">
        <v>136</v>
      </c>
      <c r="D66" s="156" t="s">
        <v>171</v>
      </c>
      <c r="E66" s="189">
        <v>200</v>
      </c>
      <c r="F66" s="257">
        <v>109172.8</v>
      </c>
    </row>
    <row r="67" spans="1:6" ht="40.5" customHeight="1">
      <c r="A67" s="165" t="s">
        <v>486</v>
      </c>
      <c r="B67" s="137">
        <v>926</v>
      </c>
      <c r="C67" s="227" t="s">
        <v>136</v>
      </c>
      <c r="D67" s="156" t="s">
        <v>293</v>
      </c>
      <c r="E67" s="151"/>
      <c r="F67" s="245">
        <v>0</v>
      </c>
    </row>
    <row r="68" spans="1:6" ht="26.25">
      <c r="A68" s="165" t="s">
        <v>487</v>
      </c>
      <c r="B68" s="137">
        <v>926</v>
      </c>
      <c r="C68" s="227" t="s">
        <v>136</v>
      </c>
      <c r="D68" s="156" t="s">
        <v>295</v>
      </c>
      <c r="E68" s="189"/>
      <c r="F68" s="257">
        <v>0</v>
      </c>
    </row>
    <row r="69" spans="1:6" ht="39">
      <c r="A69" s="165" t="s">
        <v>437</v>
      </c>
      <c r="B69" s="137">
        <v>926</v>
      </c>
      <c r="C69" s="227" t="s">
        <v>136</v>
      </c>
      <c r="D69" s="156" t="s">
        <v>436</v>
      </c>
      <c r="E69" s="150">
        <v>200</v>
      </c>
      <c r="F69" s="245">
        <v>0</v>
      </c>
    </row>
    <row r="70" spans="1:6" ht="78.75" customHeight="1">
      <c r="A70" s="165" t="s">
        <v>499</v>
      </c>
      <c r="B70" s="137">
        <v>926</v>
      </c>
      <c r="C70" s="227" t="s">
        <v>136</v>
      </c>
      <c r="D70" s="156" t="s">
        <v>490</v>
      </c>
      <c r="E70" s="151"/>
      <c r="F70" s="245">
        <f>SUM(F71)</f>
        <v>16155308.6</v>
      </c>
    </row>
    <row r="71" spans="1:6" ht="36" customHeight="1">
      <c r="A71" s="165" t="s">
        <v>500</v>
      </c>
      <c r="B71" s="137">
        <v>926</v>
      </c>
      <c r="C71" s="227" t="s">
        <v>136</v>
      </c>
      <c r="D71" s="156" t="s">
        <v>498</v>
      </c>
      <c r="E71" s="150">
        <v>200</v>
      </c>
      <c r="F71" s="245">
        <v>16155308.6</v>
      </c>
    </row>
    <row r="72" spans="1:6" ht="36" customHeight="1">
      <c r="A72" s="14" t="s">
        <v>403</v>
      </c>
      <c r="B72" s="137">
        <v>926</v>
      </c>
      <c r="C72" s="227" t="s">
        <v>136</v>
      </c>
      <c r="D72" s="152" t="s">
        <v>79</v>
      </c>
      <c r="E72" s="155"/>
      <c r="F72" s="131">
        <v>10000</v>
      </c>
    </row>
    <row r="73" spans="1:6" ht="36" customHeight="1">
      <c r="A73" s="15" t="s">
        <v>404</v>
      </c>
      <c r="B73" s="137">
        <v>926</v>
      </c>
      <c r="C73" s="227" t="s">
        <v>136</v>
      </c>
      <c r="D73" s="152" t="s">
        <v>79</v>
      </c>
      <c r="E73" s="155">
        <v>200</v>
      </c>
      <c r="F73" s="131">
        <v>10000</v>
      </c>
    </row>
    <row r="74" spans="1:6" ht="48.75" customHeight="1">
      <c r="A74" s="170" t="s">
        <v>97</v>
      </c>
      <c r="B74" s="137">
        <v>926</v>
      </c>
      <c r="C74" s="227" t="s">
        <v>136</v>
      </c>
      <c r="D74" s="152" t="s">
        <v>98</v>
      </c>
      <c r="E74" s="189"/>
      <c r="F74" s="257">
        <f>SUM(F75:F76)</f>
        <v>361122.59</v>
      </c>
    </row>
    <row r="75" spans="1:6" ht="57" customHeight="1">
      <c r="A75" s="165" t="s">
        <v>388</v>
      </c>
      <c r="B75" s="137">
        <v>926</v>
      </c>
      <c r="C75" s="227" t="s">
        <v>136</v>
      </c>
      <c r="D75" s="152" t="s">
        <v>98</v>
      </c>
      <c r="E75" s="151">
        <v>200</v>
      </c>
      <c r="F75" s="254">
        <v>321763.09</v>
      </c>
    </row>
    <row r="76" spans="1:6" ht="66">
      <c r="A76" s="165" t="s">
        <v>507</v>
      </c>
      <c r="B76" s="137">
        <v>926</v>
      </c>
      <c r="C76" s="227" t="s">
        <v>136</v>
      </c>
      <c r="D76" s="152" t="s">
        <v>98</v>
      </c>
      <c r="E76" s="151">
        <v>400</v>
      </c>
      <c r="F76" s="254">
        <v>39359.5</v>
      </c>
    </row>
    <row r="77" spans="1:6" ht="12.75">
      <c r="A77" s="212" t="s">
        <v>137</v>
      </c>
      <c r="B77" s="160">
        <v>926</v>
      </c>
      <c r="C77" s="221" t="s">
        <v>138</v>
      </c>
      <c r="D77" s="153"/>
      <c r="E77" s="159"/>
      <c r="F77" s="246">
        <f>F78</f>
        <v>4831814.52</v>
      </c>
    </row>
    <row r="78" spans="1:6" ht="12.75">
      <c r="A78" s="170" t="s">
        <v>139</v>
      </c>
      <c r="B78" s="137">
        <v>926</v>
      </c>
      <c r="C78" s="224" t="s">
        <v>140</v>
      </c>
      <c r="D78" s="156"/>
      <c r="E78" s="151"/>
      <c r="F78" s="248">
        <f>SUM(F79+F82+F84+F87+F86)</f>
        <v>4831814.52</v>
      </c>
    </row>
    <row r="79" spans="1:6" ht="66">
      <c r="A79" s="170" t="s">
        <v>82</v>
      </c>
      <c r="B79" s="137">
        <v>926</v>
      </c>
      <c r="C79" s="227" t="s">
        <v>140</v>
      </c>
      <c r="D79" s="156" t="s">
        <v>83</v>
      </c>
      <c r="E79" s="151"/>
      <c r="F79" s="244">
        <f>SUM(F80)</f>
        <v>3056693.69</v>
      </c>
    </row>
    <row r="80" spans="1:6" ht="132">
      <c r="A80" s="165" t="s">
        <v>364</v>
      </c>
      <c r="B80" s="137">
        <v>926</v>
      </c>
      <c r="C80" s="224" t="s">
        <v>140</v>
      </c>
      <c r="D80" s="156" t="s">
        <v>83</v>
      </c>
      <c r="E80" s="151">
        <v>100</v>
      </c>
      <c r="F80" s="244">
        <v>3056693.69</v>
      </c>
    </row>
    <row r="81" spans="1:6" ht="78.75">
      <c r="A81" s="165" t="s">
        <v>389</v>
      </c>
      <c r="B81" s="137">
        <v>926</v>
      </c>
      <c r="C81" s="227" t="s">
        <v>140</v>
      </c>
      <c r="D81" s="156" t="s">
        <v>141</v>
      </c>
      <c r="E81" s="151"/>
      <c r="F81" s="244">
        <f>SUM(F82)</f>
        <v>1008034</v>
      </c>
    </row>
    <row r="82" spans="1:6" ht="144.75">
      <c r="A82" s="165" t="s">
        <v>390</v>
      </c>
      <c r="B82" s="137">
        <v>926</v>
      </c>
      <c r="C82" s="224" t="s">
        <v>140</v>
      </c>
      <c r="D82" s="156" t="s">
        <v>141</v>
      </c>
      <c r="E82" s="151">
        <v>100</v>
      </c>
      <c r="F82" s="244">
        <v>1008034</v>
      </c>
    </row>
    <row r="83" spans="1:6" ht="66">
      <c r="A83" s="165" t="s">
        <v>86</v>
      </c>
      <c r="B83" s="137">
        <v>926</v>
      </c>
      <c r="C83" s="227" t="s">
        <v>140</v>
      </c>
      <c r="D83" s="156" t="s">
        <v>159</v>
      </c>
      <c r="E83" s="151"/>
      <c r="F83" s="244">
        <f>SUM(F84)</f>
        <v>53054.42</v>
      </c>
    </row>
    <row r="84" spans="1:6" ht="132">
      <c r="A84" s="165" t="s">
        <v>391</v>
      </c>
      <c r="B84" s="137">
        <v>926</v>
      </c>
      <c r="C84" s="227" t="s">
        <v>140</v>
      </c>
      <c r="D84" s="156" t="s">
        <v>159</v>
      </c>
      <c r="E84" s="151">
        <v>100</v>
      </c>
      <c r="F84" s="244">
        <v>53054.42</v>
      </c>
    </row>
    <row r="85" spans="1:6" ht="52.5">
      <c r="A85" s="46" t="s">
        <v>207</v>
      </c>
      <c r="B85" s="137">
        <v>926</v>
      </c>
      <c r="C85" s="227" t="s">
        <v>140</v>
      </c>
      <c r="D85" s="156" t="s">
        <v>290</v>
      </c>
      <c r="E85" s="151">
        <v>200</v>
      </c>
      <c r="F85" s="244">
        <f>SUM(F86)</f>
        <v>0</v>
      </c>
    </row>
    <row r="86" spans="1:6" ht="66">
      <c r="A86" s="46" t="s">
        <v>393</v>
      </c>
      <c r="B86" s="137">
        <v>926</v>
      </c>
      <c r="C86" s="227" t="s">
        <v>140</v>
      </c>
      <c r="D86" s="156" t="s">
        <v>290</v>
      </c>
      <c r="E86" s="151">
        <v>200</v>
      </c>
      <c r="F86" s="244"/>
    </row>
    <row r="87" spans="1:6" ht="12.75">
      <c r="A87" s="46" t="s">
        <v>84</v>
      </c>
      <c r="B87" s="137">
        <v>926</v>
      </c>
      <c r="C87" s="224" t="s">
        <v>140</v>
      </c>
      <c r="D87" s="156" t="s">
        <v>85</v>
      </c>
      <c r="E87" s="151"/>
      <c r="F87" s="244">
        <f>SUM(F88+F89)</f>
        <v>714032.41</v>
      </c>
    </row>
    <row r="88" spans="1:6" ht="39">
      <c r="A88" s="165" t="s">
        <v>394</v>
      </c>
      <c r="B88" s="137">
        <v>926</v>
      </c>
      <c r="C88" s="227" t="s">
        <v>140</v>
      </c>
      <c r="D88" s="156" t="s">
        <v>85</v>
      </c>
      <c r="E88" s="151">
        <v>200</v>
      </c>
      <c r="F88" s="244">
        <v>708432.41</v>
      </c>
    </row>
    <row r="89" spans="1:6" ht="26.25">
      <c r="A89" s="168" t="s">
        <v>395</v>
      </c>
      <c r="B89" s="137">
        <v>926</v>
      </c>
      <c r="C89" s="224" t="s">
        <v>140</v>
      </c>
      <c r="D89" s="156" t="s">
        <v>85</v>
      </c>
      <c r="E89" s="151">
        <v>800</v>
      </c>
      <c r="F89" s="244">
        <v>5600</v>
      </c>
    </row>
    <row r="90" spans="1:6" ht="12.75">
      <c r="A90" s="212" t="s">
        <v>142</v>
      </c>
      <c r="B90" s="215">
        <v>926</v>
      </c>
      <c r="C90" s="221" t="s">
        <v>144</v>
      </c>
      <c r="D90" s="157"/>
      <c r="E90" s="157"/>
      <c r="F90" s="246">
        <f>F91</f>
        <v>220435.68</v>
      </c>
    </row>
    <row r="91" spans="1:6" ht="12.75">
      <c r="A91" s="165" t="s">
        <v>143</v>
      </c>
      <c r="B91" s="137">
        <v>926</v>
      </c>
      <c r="C91" s="218" t="s">
        <v>145</v>
      </c>
      <c r="D91" s="156"/>
      <c r="E91" s="151"/>
      <c r="F91" s="248">
        <f>F93</f>
        <v>220435.68</v>
      </c>
    </row>
    <row r="92" spans="1:6" ht="105">
      <c r="A92" s="165" t="s">
        <v>113</v>
      </c>
      <c r="B92" s="137">
        <v>926</v>
      </c>
      <c r="C92" s="224" t="s">
        <v>145</v>
      </c>
      <c r="D92" s="137" t="s">
        <v>112</v>
      </c>
      <c r="E92" s="151"/>
      <c r="F92" s="248">
        <f>SUM(F93)</f>
        <v>220435.68</v>
      </c>
    </row>
    <row r="93" spans="1:6" ht="118.5">
      <c r="A93" s="165" t="s">
        <v>396</v>
      </c>
      <c r="B93" s="137">
        <v>926</v>
      </c>
      <c r="C93" s="224" t="s">
        <v>145</v>
      </c>
      <c r="D93" s="137" t="s">
        <v>112</v>
      </c>
      <c r="E93" s="151">
        <v>300</v>
      </c>
      <c r="F93" s="248">
        <v>220435.68</v>
      </c>
    </row>
    <row r="94" spans="1:6" ht="12.75">
      <c r="A94" s="212" t="s">
        <v>146</v>
      </c>
      <c r="B94" s="215">
        <v>926</v>
      </c>
      <c r="C94" s="229" t="s">
        <v>147</v>
      </c>
      <c r="D94" s="158"/>
      <c r="E94" s="154"/>
      <c r="F94" s="255">
        <f>SUM(F95)</f>
        <v>84000</v>
      </c>
    </row>
    <row r="95" spans="1:6" ht="12.75">
      <c r="A95" s="197" t="s">
        <v>148</v>
      </c>
      <c r="B95" s="230">
        <v>926</v>
      </c>
      <c r="C95" s="231" t="s">
        <v>149</v>
      </c>
      <c r="D95" s="188"/>
      <c r="E95" s="232"/>
      <c r="F95" s="257">
        <f>SUM(F96)</f>
        <v>84000</v>
      </c>
    </row>
    <row r="96" spans="1:6" ht="26.25">
      <c r="A96" s="197" t="s">
        <v>92</v>
      </c>
      <c r="B96" s="102">
        <v>926</v>
      </c>
      <c r="C96" s="101">
        <v>1102</v>
      </c>
      <c r="D96" s="188" t="s">
        <v>93</v>
      </c>
      <c r="E96" s="161"/>
      <c r="F96" s="256">
        <f>SUM(F97)</f>
        <v>84000</v>
      </c>
    </row>
    <row r="97" spans="1:6" ht="39">
      <c r="A97" s="197" t="s">
        <v>397</v>
      </c>
      <c r="B97" s="102">
        <v>926</v>
      </c>
      <c r="C97" s="101">
        <v>1102</v>
      </c>
      <c r="D97" s="188" t="s">
        <v>93</v>
      </c>
      <c r="E97" s="161">
        <v>200</v>
      </c>
      <c r="F97" s="256">
        <v>84000</v>
      </c>
    </row>
    <row r="98" spans="1:6" ht="12.75">
      <c r="A98" s="183" t="s">
        <v>24</v>
      </c>
      <c r="B98" s="185"/>
      <c r="C98" s="185"/>
      <c r="D98" s="185"/>
      <c r="E98" s="157"/>
      <c r="F98" s="258">
        <f>SUM(F94+F90+F77+F55+F52+F47+F42+F14)</f>
        <v>29019164.64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3">
      <selection activeCell="A22" sqref="A22"/>
    </sheetView>
  </sheetViews>
  <sheetFormatPr defaultColWidth="9.00390625" defaultRowHeight="12.75"/>
  <cols>
    <col min="1" max="1" width="46.50390625" style="0" customWidth="1"/>
    <col min="2" max="2" width="8.50390625" style="0" customWidth="1"/>
    <col min="3" max="3" width="11.00390625" style="0" customWidth="1"/>
    <col min="4" max="4" width="14.00390625" style="0" customWidth="1"/>
    <col min="5" max="5" width="6.50390625" style="0" customWidth="1"/>
    <col min="6" max="6" width="15.375" style="0" customWidth="1"/>
    <col min="7" max="7" width="15.50390625" style="0" customWidth="1"/>
  </cols>
  <sheetData>
    <row r="1" spans="1:6" ht="12.75">
      <c r="A1" s="307" t="s">
        <v>30</v>
      </c>
      <c r="B1" s="307"/>
      <c r="C1" s="307"/>
      <c r="D1" s="307"/>
      <c r="E1" s="307"/>
      <c r="F1" s="307"/>
    </row>
    <row r="2" spans="1:6" ht="12.75">
      <c r="A2" s="307" t="s">
        <v>53</v>
      </c>
      <c r="B2" s="307"/>
      <c r="C2" s="307"/>
      <c r="D2" s="307"/>
      <c r="E2" s="307"/>
      <c r="F2" s="307"/>
    </row>
    <row r="3" spans="1:6" ht="12.75">
      <c r="A3" s="307" t="s">
        <v>54</v>
      </c>
      <c r="B3" s="307"/>
      <c r="C3" s="307"/>
      <c r="D3" s="307"/>
      <c r="E3" s="307"/>
      <c r="F3" s="307"/>
    </row>
    <row r="4" spans="1:6" ht="12.75">
      <c r="A4" s="319" t="s">
        <v>262</v>
      </c>
      <c r="B4" s="319"/>
      <c r="C4" s="319"/>
      <c r="D4" s="319"/>
      <c r="E4" s="319"/>
      <c r="F4" s="319"/>
    </row>
    <row r="5" spans="1:6" ht="12.75">
      <c r="A5" s="319" t="s">
        <v>441</v>
      </c>
      <c r="B5" s="319"/>
      <c r="C5" s="319"/>
      <c r="D5" s="319"/>
      <c r="E5" s="319"/>
      <c r="F5" s="319"/>
    </row>
    <row r="8" spans="1:6" ht="24" customHeight="1">
      <c r="A8" s="316" t="s">
        <v>454</v>
      </c>
      <c r="B8" s="316"/>
      <c r="C8" s="316"/>
      <c r="D8" s="316"/>
      <c r="E8" s="316"/>
      <c r="F8" s="316"/>
    </row>
    <row r="12" spans="1:7" ht="39">
      <c r="A12" s="156" t="s">
        <v>0</v>
      </c>
      <c r="B12" s="137" t="s">
        <v>51</v>
      </c>
      <c r="C12" s="137" t="s">
        <v>51</v>
      </c>
      <c r="D12" s="137" t="s">
        <v>52</v>
      </c>
      <c r="E12" s="137" t="s">
        <v>23</v>
      </c>
      <c r="F12" s="137" t="s">
        <v>408</v>
      </c>
      <c r="G12" s="137" t="s">
        <v>450</v>
      </c>
    </row>
    <row r="13" spans="1:7" ht="26.25">
      <c r="A13" s="129" t="s">
        <v>55</v>
      </c>
      <c r="B13" s="190">
        <v>926</v>
      </c>
      <c r="C13" s="213"/>
      <c r="D13" s="137"/>
      <c r="E13" s="137"/>
      <c r="F13" s="269">
        <f>SUM(F14+F30+F35+F39+F42+F60+F69+F73+F77)</f>
        <v>8872598.49</v>
      </c>
      <c r="G13" s="269">
        <f>SUM(G14+G30+G35+G39+G42+G60+G69+G73+G77)</f>
        <v>9009692.09</v>
      </c>
    </row>
    <row r="14" spans="1:7" ht="27" customHeight="1">
      <c r="A14" s="212" t="s">
        <v>120</v>
      </c>
      <c r="B14" s="157">
        <v>926</v>
      </c>
      <c r="C14" s="214" t="s">
        <v>121</v>
      </c>
      <c r="D14" s="215"/>
      <c r="E14" s="215"/>
      <c r="F14" s="268">
        <f>SUM(F15+F20+F22+F29)</f>
        <v>3873630.81</v>
      </c>
      <c r="G14" s="268">
        <f>SUM(G15+G23+G20+G28+G29)</f>
        <v>3827302</v>
      </c>
    </row>
    <row r="15" spans="1:7" ht="38.25" customHeight="1">
      <c r="A15" s="129" t="s">
        <v>150</v>
      </c>
      <c r="B15" s="216">
        <v>926</v>
      </c>
      <c r="C15" s="217" t="s">
        <v>122</v>
      </c>
      <c r="D15" s="190"/>
      <c r="E15" s="150"/>
      <c r="F15" s="262">
        <f>SUM(F16+F28)</f>
        <v>2875758.65</v>
      </c>
      <c r="G15" s="262">
        <f>SUM(G16)</f>
        <v>2879385</v>
      </c>
    </row>
    <row r="16" spans="1:7" ht="39.75" customHeight="1">
      <c r="A16" s="165" t="s">
        <v>342</v>
      </c>
      <c r="B16" s="137">
        <v>926</v>
      </c>
      <c r="C16" s="218" t="s">
        <v>122</v>
      </c>
      <c r="D16" s="156" t="s">
        <v>99</v>
      </c>
      <c r="E16" s="151"/>
      <c r="F16" s="140">
        <f>SUM(F17+F18+F19)</f>
        <v>2875185</v>
      </c>
      <c r="G16" s="140">
        <f>SUM(G17+G18+G19)</f>
        <v>2879385</v>
      </c>
    </row>
    <row r="17" spans="1:7" ht="97.5" customHeight="1">
      <c r="A17" s="3" t="s">
        <v>399</v>
      </c>
      <c r="B17" s="137">
        <v>926</v>
      </c>
      <c r="C17" s="218" t="s">
        <v>122</v>
      </c>
      <c r="D17" s="156" t="s">
        <v>99</v>
      </c>
      <c r="E17" s="151">
        <v>100</v>
      </c>
      <c r="F17" s="140">
        <v>2794484</v>
      </c>
      <c r="G17" s="140">
        <v>2794484</v>
      </c>
    </row>
    <row r="18" spans="1:7" ht="62.25" customHeight="1">
      <c r="A18" s="15" t="s">
        <v>372</v>
      </c>
      <c r="B18" s="137">
        <v>926</v>
      </c>
      <c r="C18" s="218" t="s">
        <v>122</v>
      </c>
      <c r="D18" s="156" t="s">
        <v>99</v>
      </c>
      <c r="E18" s="155">
        <v>200</v>
      </c>
      <c r="F18" s="140">
        <v>60679</v>
      </c>
      <c r="G18" s="140">
        <v>64879</v>
      </c>
    </row>
    <row r="19" spans="1:7" ht="45.75" customHeight="1">
      <c r="A19" s="168" t="s">
        <v>346</v>
      </c>
      <c r="B19" s="137">
        <v>926</v>
      </c>
      <c r="C19" s="218" t="s">
        <v>122</v>
      </c>
      <c r="D19" s="156" t="s">
        <v>99</v>
      </c>
      <c r="E19" s="151">
        <v>800</v>
      </c>
      <c r="F19" s="140">
        <v>20022</v>
      </c>
      <c r="G19" s="140">
        <v>20022</v>
      </c>
    </row>
    <row r="20" spans="1:7" ht="27.75" customHeight="1">
      <c r="A20" s="165" t="s">
        <v>102</v>
      </c>
      <c r="B20" s="219">
        <v>926</v>
      </c>
      <c r="C20" s="220" t="s">
        <v>123</v>
      </c>
      <c r="D20" s="156" t="s">
        <v>101</v>
      </c>
      <c r="E20" s="151"/>
      <c r="F20" s="140">
        <f>SUM(F21)</f>
        <v>937917</v>
      </c>
      <c r="G20" s="140">
        <f>SUM(G21)</f>
        <v>937917</v>
      </c>
    </row>
    <row r="21" spans="1:7" ht="87.75" customHeight="1">
      <c r="A21" s="3" t="s">
        <v>374</v>
      </c>
      <c r="B21" s="219">
        <v>926</v>
      </c>
      <c r="C21" s="220" t="s">
        <v>123</v>
      </c>
      <c r="D21" s="156" t="s">
        <v>101</v>
      </c>
      <c r="E21" s="151">
        <v>100</v>
      </c>
      <c r="F21" s="140">
        <v>937917</v>
      </c>
      <c r="G21" s="140">
        <v>937917</v>
      </c>
    </row>
    <row r="22" spans="1:7" ht="47.25" customHeight="1">
      <c r="A22" s="173" t="s">
        <v>508</v>
      </c>
      <c r="B22" s="137">
        <v>926</v>
      </c>
      <c r="C22" s="218" t="s">
        <v>124</v>
      </c>
      <c r="D22" s="155" t="s">
        <v>103</v>
      </c>
      <c r="E22" s="151"/>
      <c r="F22" s="131">
        <f>SUM(F23)</f>
        <v>10000</v>
      </c>
      <c r="G22" s="131">
        <f>SUM(G23)</f>
        <v>10000</v>
      </c>
    </row>
    <row r="23" spans="1:7" ht="66" customHeight="1">
      <c r="A23" s="173" t="s">
        <v>511</v>
      </c>
      <c r="B23" s="137">
        <v>926</v>
      </c>
      <c r="C23" s="218" t="s">
        <v>124</v>
      </c>
      <c r="D23" s="155" t="s">
        <v>103</v>
      </c>
      <c r="E23" s="151">
        <v>200</v>
      </c>
      <c r="F23" s="131">
        <v>10000</v>
      </c>
      <c r="G23" s="131">
        <v>10000</v>
      </c>
    </row>
    <row r="24" spans="1:7" ht="54.75" customHeight="1">
      <c r="A24" s="165" t="s">
        <v>104</v>
      </c>
      <c r="B24" s="137">
        <v>926</v>
      </c>
      <c r="C24" s="218" t="s">
        <v>122</v>
      </c>
      <c r="D24" s="152" t="s">
        <v>48</v>
      </c>
      <c r="E24" s="151"/>
      <c r="F24" s="140">
        <v>0</v>
      </c>
      <c r="G24" s="140">
        <v>0</v>
      </c>
    </row>
    <row r="25" spans="1:7" ht="34.5" customHeight="1">
      <c r="A25" s="170" t="s">
        <v>105</v>
      </c>
      <c r="B25" s="137">
        <v>926</v>
      </c>
      <c r="C25" s="218" t="s">
        <v>122</v>
      </c>
      <c r="D25" s="152" t="s">
        <v>49</v>
      </c>
      <c r="E25" s="150"/>
      <c r="F25" s="140">
        <v>0</v>
      </c>
      <c r="G25" s="140">
        <v>0</v>
      </c>
    </row>
    <row r="26" spans="1:7" ht="35.25" customHeight="1">
      <c r="A26" s="173" t="s">
        <v>107</v>
      </c>
      <c r="B26" s="137">
        <v>926</v>
      </c>
      <c r="C26" s="218" t="s">
        <v>122</v>
      </c>
      <c r="D26" s="156" t="s">
        <v>106</v>
      </c>
      <c r="E26" s="189"/>
      <c r="F26" s="140">
        <v>0</v>
      </c>
      <c r="G26" s="140">
        <v>0</v>
      </c>
    </row>
    <row r="27" spans="1:7" ht="60" customHeight="1">
      <c r="A27" s="15" t="s">
        <v>349</v>
      </c>
      <c r="B27" s="137">
        <v>926</v>
      </c>
      <c r="C27" s="218" t="s">
        <v>122</v>
      </c>
      <c r="D27" s="156" t="s">
        <v>106</v>
      </c>
      <c r="E27" s="151">
        <v>200</v>
      </c>
      <c r="F27" s="140">
        <v>0</v>
      </c>
      <c r="G27" s="140">
        <v>0</v>
      </c>
    </row>
    <row r="28" spans="1:7" ht="64.5" customHeight="1">
      <c r="A28" s="14" t="s">
        <v>415</v>
      </c>
      <c r="B28" s="137">
        <v>926</v>
      </c>
      <c r="C28" s="218" t="s">
        <v>122</v>
      </c>
      <c r="D28" s="156" t="s">
        <v>413</v>
      </c>
      <c r="E28" s="151">
        <v>500</v>
      </c>
      <c r="F28" s="140">
        <v>573.65</v>
      </c>
      <c r="G28" s="263">
        <v>0</v>
      </c>
    </row>
    <row r="29" spans="1:7" ht="68.25" customHeight="1">
      <c r="A29" s="14" t="s">
        <v>414</v>
      </c>
      <c r="B29" s="137">
        <v>926</v>
      </c>
      <c r="C29" s="218" t="s">
        <v>411</v>
      </c>
      <c r="D29" s="156" t="s">
        <v>412</v>
      </c>
      <c r="E29" s="151">
        <v>500</v>
      </c>
      <c r="F29" s="140">
        <v>49955.16</v>
      </c>
      <c r="G29" s="263">
        <v>0</v>
      </c>
    </row>
    <row r="30" spans="1:7" ht="25.5" customHeight="1">
      <c r="A30" s="212" t="s">
        <v>126</v>
      </c>
      <c r="B30" s="160">
        <v>926</v>
      </c>
      <c r="C30" s="221" t="s">
        <v>127</v>
      </c>
      <c r="D30" s="157"/>
      <c r="E30" s="159"/>
      <c r="F30" s="264">
        <f>SUM(F31)</f>
        <v>120600</v>
      </c>
      <c r="G30" s="264">
        <f>SUM(G31)</f>
        <v>124800</v>
      </c>
    </row>
    <row r="31" spans="1:7" ht="22.5" customHeight="1">
      <c r="A31" s="170" t="s">
        <v>128</v>
      </c>
      <c r="B31" s="137">
        <v>926</v>
      </c>
      <c r="C31" s="218" t="s">
        <v>125</v>
      </c>
      <c r="D31" s="156"/>
      <c r="E31" s="150"/>
      <c r="F31" s="140">
        <f>SUM(F32)</f>
        <v>120600</v>
      </c>
      <c r="G31" s="140">
        <f>SUM(G32)</f>
        <v>124800</v>
      </c>
    </row>
    <row r="32" spans="1:7" ht="78.75" customHeight="1">
      <c r="A32" s="176" t="s">
        <v>118</v>
      </c>
      <c r="B32" s="137">
        <v>926</v>
      </c>
      <c r="C32" s="218" t="s">
        <v>125</v>
      </c>
      <c r="D32" s="137" t="s">
        <v>117</v>
      </c>
      <c r="E32" s="151"/>
      <c r="F32" s="145">
        <f>SUM(F33:F34)</f>
        <v>120600</v>
      </c>
      <c r="G32" s="145">
        <f>SUM(G33:G34)</f>
        <v>124800</v>
      </c>
    </row>
    <row r="33" spans="1:7" ht="38.25" customHeight="1">
      <c r="A33" s="3" t="s">
        <v>357</v>
      </c>
      <c r="B33" s="137">
        <v>926</v>
      </c>
      <c r="C33" s="222" t="s">
        <v>125</v>
      </c>
      <c r="D33" s="137" t="s">
        <v>117</v>
      </c>
      <c r="E33" s="151">
        <v>100</v>
      </c>
      <c r="F33" s="145">
        <v>120600</v>
      </c>
      <c r="G33" s="145">
        <v>124800</v>
      </c>
    </row>
    <row r="34" spans="1:7" ht="92.25" customHeight="1">
      <c r="A34" s="168" t="s">
        <v>358</v>
      </c>
      <c r="B34" s="137">
        <v>926</v>
      </c>
      <c r="C34" s="270" t="s">
        <v>125</v>
      </c>
      <c r="D34" s="137" t="s">
        <v>117</v>
      </c>
      <c r="E34" s="151">
        <v>200</v>
      </c>
      <c r="F34" s="145">
        <v>0</v>
      </c>
      <c r="G34" s="145">
        <v>0</v>
      </c>
    </row>
    <row r="35" spans="1:7" ht="36.75" customHeight="1">
      <c r="A35" s="212" t="s">
        <v>129</v>
      </c>
      <c r="B35" s="160">
        <v>926</v>
      </c>
      <c r="C35" s="221" t="s">
        <v>131</v>
      </c>
      <c r="D35" s="157"/>
      <c r="E35" s="159"/>
      <c r="F35" s="264">
        <f>F36</f>
        <v>114000</v>
      </c>
      <c r="G35" s="264">
        <f>G36</f>
        <v>114000</v>
      </c>
    </row>
    <row r="36" spans="1:7" s="43" customFormat="1" ht="24.75" customHeight="1">
      <c r="A36" s="170" t="s">
        <v>130</v>
      </c>
      <c r="B36" s="137">
        <v>926</v>
      </c>
      <c r="C36" s="224" t="s">
        <v>132</v>
      </c>
      <c r="D36" s="225"/>
      <c r="E36" s="155"/>
      <c r="F36" s="131">
        <f>SUM(F37)</f>
        <v>114000</v>
      </c>
      <c r="G36" s="131">
        <f>SUM(G37)</f>
        <v>114000</v>
      </c>
    </row>
    <row r="37" spans="1:7" ht="30.75" customHeight="1">
      <c r="A37" s="165" t="s">
        <v>65</v>
      </c>
      <c r="B37" s="137">
        <v>926</v>
      </c>
      <c r="C37" s="227" t="s">
        <v>132</v>
      </c>
      <c r="D37" s="152" t="s">
        <v>62</v>
      </c>
      <c r="E37" s="151"/>
      <c r="F37" s="265">
        <f>SUM(F38)</f>
        <v>114000</v>
      </c>
      <c r="G37" s="265">
        <f>SUM(G38)</f>
        <v>114000</v>
      </c>
    </row>
    <row r="38" spans="1:7" ht="52.5" customHeight="1">
      <c r="A38" s="45" t="s">
        <v>327</v>
      </c>
      <c r="B38" s="230">
        <v>926</v>
      </c>
      <c r="C38" s="259"/>
      <c r="D38" s="260" t="s">
        <v>62</v>
      </c>
      <c r="E38" s="189">
        <v>200</v>
      </c>
      <c r="F38" s="266">
        <v>114000</v>
      </c>
      <c r="G38" s="266">
        <v>114000</v>
      </c>
    </row>
    <row r="39" spans="1:7" ht="25.5" customHeight="1">
      <c r="A39" s="234" t="s">
        <v>183</v>
      </c>
      <c r="B39" s="160">
        <v>926</v>
      </c>
      <c r="C39" s="221" t="s">
        <v>181</v>
      </c>
      <c r="D39" s="157"/>
      <c r="E39" s="159"/>
      <c r="F39" s="264">
        <f>F40</f>
        <v>0</v>
      </c>
      <c r="G39" s="264">
        <f>G40</f>
        <v>0</v>
      </c>
    </row>
    <row r="40" spans="1:7" ht="25.5" customHeight="1">
      <c r="A40" s="40" t="s">
        <v>182</v>
      </c>
      <c r="B40" s="137">
        <v>926</v>
      </c>
      <c r="C40" s="227" t="s">
        <v>181</v>
      </c>
      <c r="D40" s="155" t="s">
        <v>176</v>
      </c>
      <c r="E40" s="150"/>
      <c r="F40" s="131">
        <f>F41</f>
        <v>0</v>
      </c>
      <c r="G40" s="131">
        <f>G41</f>
        <v>0</v>
      </c>
    </row>
    <row r="41" spans="1:7" ht="53.25" customHeight="1">
      <c r="A41" s="4" t="s">
        <v>386</v>
      </c>
      <c r="B41" s="137">
        <v>926</v>
      </c>
      <c r="C41" s="227" t="s">
        <v>181</v>
      </c>
      <c r="D41" s="155" t="s">
        <v>176</v>
      </c>
      <c r="E41" s="151">
        <v>200</v>
      </c>
      <c r="F41" s="265">
        <v>0</v>
      </c>
      <c r="G41" s="265">
        <v>0</v>
      </c>
    </row>
    <row r="42" spans="1:7" ht="26.25" customHeight="1">
      <c r="A42" s="44" t="s">
        <v>133</v>
      </c>
      <c r="B42" s="160">
        <v>926</v>
      </c>
      <c r="C42" s="228" t="s">
        <v>134</v>
      </c>
      <c r="D42" s="157"/>
      <c r="E42" s="159"/>
      <c r="F42" s="143">
        <f>SUM(F43)</f>
        <v>1329965.4000000001</v>
      </c>
      <c r="G42" s="143">
        <f>SUM(G43)</f>
        <v>1283597.05</v>
      </c>
    </row>
    <row r="43" spans="1:7" ht="26.25" customHeight="1">
      <c r="A43" s="40" t="s">
        <v>135</v>
      </c>
      <c r="B43" s="137">
        <v>926</v>
      </c>
      <c r="C43" s="223" t="s">
        <v>136</v>
      </c>
      <c r="D43" s="155"/>
      <c r="E43" s="150"/>
      <c r="F43" s="124">
        <f>SUM(F44+F46+F48+F51+F57+F59)</f>
        <v>1329965.4000000001</v>
      </c>
      <c r="G43" s="124">
        <f>SUM(G44+G46+G48+G51+G57+G59)</f>
        <v>1283597.05</v>
      </c>
    </row>
    <row r="44" spans="1:7" ht="24" customHeight="1">
      <c r="A44" s="40" t="s">
        <v>68</v>
      </c>
      <c r="B44" s="137">
        <v>926</v>
      </c>
      <c r="C44" s="227" t="s">
        <v>136</v>
      </c>
      <c r="D44" s="155" t="s">
        <v>69</v>
      </c>
      <c r="E44" s="150"/>
      <c r="F44" s="124">
        <f>F45</f>
        <v>900000</v>
      </c>
      <c r="G44" s="124">
        <f>G45</f>
        <v>900000</v>
      </c>
    </row>
    <row r="45" spans="1:7" ht="50.25" customHeight="1">
      <c r="A45" s="4" t="s">
        <v>400</v>
      </c>
      <c r="B45" s="137">
        <v>926</v>
      </c>
      <c r="C45" s="227" t="s">
        <v>136</v>
      </c>
      <c r="D45" s="155" t="s">
        <v>69</v>
      </c>
      <c r="E45" s="151">
        <v>200</v>
      </c>
      <c r="F45" s="265">
        <v>900000</v>
      </c>
      <c r="G45" s="265">
        <v>900000</v>
      </c>
    </row>
    <row r="46" spans="1:7" ht="33" customHeight="1">
      <c r="A46" s="165" t="s">
        <v>72</v>
      </c>
      <c r="B46" s="137">
        <v>926</v>
      </c>
      <c r="C46" s="227" t="s">
        <v>136</v>
      </c>
      <c r="D46" s="156" t="s">
        <v>73</v>
      </c>
      <c r="E46" s="189"/>
      <c r="F46" s="266">
        <f>SUM(F47)</f>
        <v>146939.91</v>
      </c>
      <c r="G46" s="266">
        <f>SUM(G47)</f>
        <v>100571.56</v>
      </c>
    </row>
    <row r="47" spans="1:7" ht="51" customHeight="1">
      <c r="A47" s="168" t="s">
        <v>361</v>
      </c>
      <c r="B47" s="137">
        <v>926</v>
      </c>
      <c r="C47" s="227" t="s">
        <v>136</v>
      </c>
      <c r="D47" s="156" t="s">
        <v>73</v>
      </c>
      <c r="E47" s="155">
        <v>200</v>
      </c>
      <c r="F47" s="131">
        <v>146939.91</v>
      </c>
      <c r="G47" s="131">
        <v>100571.56</v>
      </c>
    </row>
    <row r="48" spans="1:7" ht="36" customHeight="1">
      <c r="A48" s="40" t="s">
        <v>178</v>
      </c>
      <c r="B48" s="137">
        <v>926</v>
      </c>
      <c r="C48" s="227" t="s">
        <v>136</v>
      </c>
      <c r="D48" s="155" t="s">
        <v>165</v>
      </c>
      <c r="E48" s="150"/>
      <c r="F48" s="267">
        <f>SUM(F49)</f>
        <v>163852.69</v>
      </c>
      <c r="G48" s="267">
        <f>SUM(G49)</f>
        <v>163852.69</v>
      </c>
    </row>
    <row r="49" spans="1:7" ht="61.5" customHeight="1">
      <c r="A49" s="4" t="s">
        <v>401</v>
      </c>
      <c r="B49" s="137">
        <v>926</v>
      </c>
      <c r="C49" s="227" t="s">
        <v>136</v>
      </c>
      <c r="D49" s="155" t="s">
        <v>165</v>
      </c>
      <c r="E49" s="151">
        <v>200</v>
      </c>
      <c r="F49" s="265">
        <v>163852.69</v>
      </c>
      <c r="G49" s="265">
        <v>163852.69</v>
      </c>
    </row>
    <row r="50" spans="1:7" ht="42" customHeight="1">
      <c r="A50" s="165" t="s">
        <v>179</v>
      </c>
      <c r="B50" s="137">
        <v>926</v>
      </c>
      <c r="C50" s="227" t="s">
        <v>136</v>
      </c>
      <c r="D50" s="156" t="s">
        <v>171</v>
      </c>
      <c r="E50" s="189"/>
      <c r="F50" s="198">
        <f>SUM(F51)</f>
        <v>109172.8</v>
      </c>
      <c r="G50" s="198">
        <f>SUM(G51)</f>
        <v>109172.8</v>
      </c>
    </row>
    <row r="51" spans="1:7" ht="62.25" customHeight="1">
      <c r="A51" s="168" t="s">
        <v>402</v>
      </c>
      <c r="B51" s="137">
        <v>926</v>
      </c>
      <c r="C51" s="227" t="s">
        <v>136</v>
      </c>
      <c r="D51" s="156" t="s">
        <v>180</v>
      </c>
      <c r="E51" s="151">
        <v>200</v>
      </c>
      <c r="F51" s="131">
        <v>109172.8</v>
      </c>
      <c r="G51" s="131">
        <v>109172.8</v>
      </c>
    </row>
    <row r="52" spans="1:7" ht="35.25" customHeight="1">
      <c r="A52" s="165" t="s">
        <v>486</v>
      </c>
      <c r="B52" s="137">
        <v>926</v>
      </c>
      <c r="C52" s="227" t="s">
        <v>136</v>
      </c>
      <c r="D52" s="156" t="s">
        <v>293</v>
      </c>
      <c r="E52" s="151"/>
      <c r="F52" s="245">
        <f>SUM(F53)</f>
        <v>0</v>
      </c>
      <c r="G52" s="131">
        <v>0</v>
      </c>
    </row>
    <row r="53" spans="1:7" ht="45" customHeight="1">
      <c r="A53" s="165" t="s">
        <v>487</v>
      </c>
      <c r="B53" s="137">
        <v>926</v>
      </c>
      <c r="C53" s="227" t="s">
        <v>136</v>
      </c>
      <c r="D53" s="156" t="s">
        <v>295</v>
      </c>
      <c r="E53" s="189"/>
      <c r="F53" s="257">
        <f>SUM(F55)</f>
        <v>0</v>
      </c>
      <c r="G53" s="131">
        <v>0</v>
      </c>
    </row>
    <row r="54" spans="1:7" ht="39" customHeight="1">
      <c r="A54" s="165" t="s">
        <v>437</v>
      </c>
      <c r="B54" s="137">
        <v>926</v>
      </c>
      <c r="C54" s="227" t="s">
        <v>136</v>
      </c>
      <c r="D54" s="156" t="s">
        <v>436</v>
      </c>
      <c r="E54" s="150"/>
      <c r="F54" s="245">
        <f>SUM(F55)</f>
        <v>0</v>
      </c>
      <c r="G54" s="131">
        <v>0</v>
      </c>
    </row>
    <row r="55" spans="1:7" ht="36" customHeight="1">
      <c r="A55" s="165" t="s">
        <v>485</v>
      </c>
      <c r="B55" s="137">
        <v>926</v>
      </c>
      <c r="C55" s="227" t="s">
        <v>136</v>
      </c>
      <c r="D55" s="156" t="s">
        <v>436</v>
      </c>
      <c r="E55" s="151">
        <v>200</v>
      </c>
      <c r="F55" s="245">
        <v>0</v>
      </c>
      <c r="G55" s="131">
        <v>0</v>
      </c>
    </row>
    <row r="56" spans="1:7" ht="45" customHeight="1">
      <c r="A56" s="170" t="s">
        <v>403</v>
      </c>
      <c r="B56" s="137">
        <v>926</v>
      </c>
      <c r="C56" s="227" t="s">
        <v>136</v>
      </c>
      <c r="D56" s="152" t="s">
        <v>79</v>
      </c>
      <c r="E56" s="155"/>
      <c r="F56" s="131">
        <v>10000</v>
      </c>
      <c r="G56" s="131">
        <v>10000</v>
      </c>
    </row>
    <row r="57" spans="1:7" ht="25.5" customHeight="1">
      <c r="A57" s="168" t="s">
        <v>404</v>
      </c>
      <c r="B57" s="137">
        <v>926</v>
      </c>
      <c r="C57" s="227" t="s">
        <v>136</v>
      </c>
      <c r="D57" s="152" t="s">
        <v>79</v>
      </c>
      <c r="E57" s="155">
        <v>200</v>
      </c>
      <c r="F57" s="131">
        <v>10000</v>
      </c>
      <c r="G57" s="131">
        <v>10000</v>
      </c>
    </row>
    <row r="58" spans="1:7" s="33" customFormat="1" ht="36.75" customHeight="1">
      <c r="A58" s="165" t="s">
        <v>97</v>
      </c>
      <c r="B58" s="137">
        <v>926</v>
      </c>
      <c r="C58" s="227" t="s">
        <v>136</v>
      </c>
      <c r="D58" s="152" t="s">
        <v>98</v>
      </c>
      <c r="E58" s="189"/>
      <c r="F58" s="266">
        <f>SUM(F59)</f>
        <v>0</v>
      </c>
      <c r="G58" s="266">
        <f>SUM(G59)</f>
        <v>0</v>
      </c>
    </row>
    <row r="59" spans="1:7" ht="61.5" customHeight="1">
      <c r="A59" s="168" t="s">
        <v>341</v>
      </c>
      <c r="B59" s="137">
        <v>926</v>
      </c>
      <c r="C59" s="227" t="s">
        <v>136</v>
      </c>
      <c r="D59" s="152" t="s">
        <v>98</v>
      </c>
      <c r="E59" s="155">
        <v>200</v>
      </c>
      <c r="F59" s="131">
        <v>0</v>
      </c>
      <c r="G59" s="131">
        <v>0</v>
      </c>
    </row>
    <row r="60" spans="1:7" ht="24.75" customHeight="1">
      <c r="A60" s="212" t="s">
        <v>137</v>
      </c>
      <c r="B60" s="160">
        <v>926</v>
      </c>
      <c r="C60" s="221" t="s">
        <v>138</v>
      </c>
      <c r="D60" s="153"/>
      <c r="E60" s="159"/>
      <c r="F60" s="264">
        <f>F61</f>
        <v>2995166.8</v>
      </c>
      <c r="G60" s="264">
        <f>G61</f>
        <v>2995312.76</v>
      </c>
    </row>
    <row r="61" spans="1:7" ht="22.5" customHeight="1">
      <c r="A61" s="170" t="s">
        <v>139</v>
      </c>
      <c r="B61" s="137">
        <v>926</v>
      </c>
      <c r="C61" s="224" t="s">
        <v>140</v>
      </c>
      <c r="D61" s="156"/>
      <c r="E61" s="151"/>
      <c r="F61" s="265">
        <f>SUM(F63+F67+F68)</f>
        <v>2995166.8</v>
      </c>
      <c r="G61" s="265">
        <f>SUM(G63+G67+G68)</f>
        <v>2995312.76</v>
      </c>
    </row>
    <row r="62" spans="1:7" s="33" customFormat="1" ht="17.25" customHeight="1">
      <c r="A62" s="165" t="s">
        <v>82</v>
      </c>
      <c r="B62" s="137">
        <v>926</v>
      </c>
      <c r="C62" s="271" t="s">
        <v>140</v>
      </c>
      <c r="D62" s="156" t="s">
        <v>83</v>
      </c>
      <c r="E62" s="151"/>
      <c r="F62" s="140">
        <v>2951605</v>
      </c>
      <c r="G62" s="140">
        <v>2951605</v>
      </c>
    </row>
    <row r="63" spans="1:7" ht="132">
      <c r="A63" s="165" t="s">
        <v>405</v>
      </c>
      <c r="B63" s="137">
        <v>926</v>
      </c>
      <c r="C63" s="227" t="s">
        <v>140</v>
      </c>
      <c r="D63" s="156" t="s">
        <v>83</v>
      </c>
      <c r="E63" s="151">
        <v>100</v>
      </c>
      <c r="F63" s="140">
        <v>2951605</v>
      </c>
      <c r="G63" s="140">
        <v>2951605</v>
      </c>
    </row>
    <row r="64" spans="1:7" ht="66">
      <c r="A64" s="165" t="s">
        <v>86</v>
      </c>
      <c r="B64" s="137">
        <v>926</v>
      </c>
      <c r="C64" s="271" t="s">
        <v>140</v>
      </c>
      <c r="D64" s="156" t="s">
        <v>141</v>
      </c>
      <c r="E64" s="151"/>
      <c r="F64" s="140">
        <v>0</v>
      </c>
      <c r="G64" s="140">
        <v>0</v>
      </c>
    </row>
    <row r="65" spans="1:7" ht="132">
      <c r="A65" s="165" t="s">
        <v>406</v>
      </c>
      <c r="B65" s="137">
        <v>926</v>
      </c>
      <c r="C65" s="224" t="s">
        <v>140</v>
      </c>
      <c r="D65" s="156" t="s">
        <v>141</v>
      </c>
      <c r="E65" s="151">
        <v>100</v>
      </c>
      <c r="F65" s="140">
        <v>0</v>
      </c>
      <c r="G65" s="140">
        <v>0</v>
      </c>
    </row>
    <row r="66" spans="1:7" ht="12.75">
      <c r="A66" s="165" t="s">
        <v>84</v>
      </c>
      <c r="B66" s="137">
        <v>926</v>
      </c>
      <c r="C66" s="224" t="s">
        <v>140</v>
      </c>
      <c r="D66" s="156" t="s">
        <v>85</v>
      </c>
      <c r="E66" s="151"/>
      <c r="F66" s="140">
        <f>F67</f>
        <v>37961.8</v>
      </c>
      <c r="G66" s="140">
        <f>G67</f>
        <v>38107.76</v>
      </c>
    </row>
    <row r="67" spans="1:7" ht="36" customHeight="1">
      <c r="A67" s="168" t="s">
        <v>366</v>
      </c>
      <c r="B67" s="137">
        <v>926</v>
      </c>
      <c r="C67" s="224" t="s">
        <v>140</v>
      </c>
      <c r="D67" s="156" t="s">
        <v>85</v>
      </c>
      <c r="E67" s="151">
        <v>200</v>
      </c>
      <c r="F67" s="140">
        <v>37961.8</v>
      </c>
      <c r="G67" s="140">
        <v>38107.76</v>
      </c>
    </row>
    <row r="68" spans="1:7" ht="50.25" customHeight="1">
      <c r="A68" s="168" t="s">
        <v>367</v>
      </c>
      <c r="B68" s="137">
        <v>926</v>
      </c>
      <c r="C68" s="224" t="s">
        <v>140</v>
      </c>
      <c r="D68" s="156" t="s">
        <v>85</v>
      </c>
      <c r="E68" s="151">
        <v>800</v>
      </c>
      <c r="F68" s="140">
        <v>5600</v>
      </c>
      <c r="G68" s="140">
        <v>5600</v>
      </c>
    </row>
    <row r="69" spans="1:7" ht="12.75">
      <c r="A69" s="212" t="s">
        <v>142</v>
      </c>
      <c r="B69" s="215">
        <v>926</v>
      </c>
      <c r="C69" s="221" t="s">
        <v>144</v>
      </c>
      <c r="D69" s="157"/>
      <c r="E69" s="157"/>
      <c r="F69" s="264">
        <f>F70</f>
        <v>220435.52</v>
      </c>
      <c r="G69" s="264">
        <f>G70</f>
        <v>220435.68</v>
      </c>
    </row>
    <row r="70" spans="1:7" ht="12.75">
      <c r="A70" s="165" t="s">
        <v>143</v>
      </c>
      <c r="B70" s="137">
        <v>926</v>
      </c>
      <c r="C70" s="218" t="s">
        <v>145</v>
      </c>
      <c r="D70" s="156"/>
      <c r="E70" s="151"/>
      <c r="F70" s="265">
        <f>F72</f>
        <v>220435.52</v>
      </c>
      <c r="G70" s="265">
        <f>G72</f>
        <v>220435.68</v>
      </c>
    </row>
    <row r="71" spans="1:7" ht="105">
      <c r="A71" s="136" t="s">
        <v>113</v>
      </c>
      <c r="B71" s="137">
        <v>926</v>
      </c>
      <c r="C71" s="224" t="s">
        <v>145</v>
      </c>
      <c r="D71" s="137" t="s">
        <v>112</v>
      </c>
      <c r="E71" s="151"/>
      <c r="F71" s="265">
        <f>SUM(F72)</f>
        <v>220435.52</v>
      </c>
      <c r="G71" s="265">
        <f>SUM(G72)</f>
        <v>220435.68</v>
      </c>
    </row>
    <row r="72" spans="1:7" ht="118.5">
      <c r="A72" s="136" t="s">
        <v>396</v>
      </c>
      <c r="B72" s="137">
        <v>926</v>
      </c>
      <c r="C72" s="224" t="s">
        <v>145</v>
      </c>
      <c r="D72" s="137" t="s">
        <v>112</v>
      </c>
      <c r="E72" s="151">
        <v>300</v>
      </c>
      <c r="F72" s="265">
        <v>220435.52</v>
      </c>
      <c r="G72" s="265">
        <v>220435.68</v>
      </c>
    </row>
    <row r="73" spans="1:7" ht="12.75">
      <c r="A73" s="212" t="s">
        <v>146</v>
      </c>
      <c r="B73" s="160">
        <v>926</v>
      </c>
      <c r="C73" s="221" t="s">
        <v>147</v>
      </c>
      <c r="D73" s="157"/>
      <c r="E73" s="159"/>
      <c r="F73" s="264">
        <f>SUM(F76)</f>
        <v>0</v>
      </c>
      <c r="G73" s="264">
        <f>SUM(G76)</f>
        <v>0</v>
      </c>
    </row>
    <row r="74" spans="1:7" ht="12.75">
      <c r="A74" s="197" t="s">
        <v>148</v>
      </c>
      <c r="B74" s="230">
        <v>926</v>
      </c>
      <c r="C74" s="231" t="s">
        <v>149</v>
      </c>
      <c r="D74" s="188"/>
      <c r="E74" s="189"/>
      <c r="F74" s="266">
        <f>SUM(F75)</f>
        <v>0</v>
      </c>
      <c r="G74" s="266">
        <f>SUM(G75)</f>
        <v>0</v>
      </c>
    </row>
    <row r="75" spans="1:7" ht="26.25">
      <c r="A75" s="197" t="s">
        <v>92</v>
      </c>
      <c r="B75" s="230">
        <v>926</v>
      </c>
      <c r="C75" s="231" t="s">
        <v>149</v>
      </c>
      <c r="D75" s="188" t="s">
        <v>93</v>
      </c>
      <c r="E75" s="189"/>
      <c r="F75" s="266">
        <f>SUM(F76)</f>
        <v>0</v>
      </c>
      <c r="G75" s="266">
        <f>SUM(G76)</f>
        <v>0</v>
      </c>
    </row>
    <row r="76" spans="1:7" ht="52.5">
      <c r="A76" s="197" t="s">
        <v>407</v>
      </c>
      <c r="B76" s="230">
        <v>926</v>
      </c>
      <c r="C76" s="231" t="s">
        <v>149</v>
      </c>
      <c r="D76" s="188" t="s">
        <v>93</v>
      </c>
      <c r="E76" s="189">
        <v>200</v>
      </c>
      <c r="F76" s="198">
        <v>0</v>
      </c>
      <c r="G76" s="198">
        <v>0</v>
      </c>
    </row>
    <row r="77" spans="1:7" ht="12.75">
      <c r="A77" s="299" t="s">
        <v>502</v>
      </c>
      <c r="B77" s="300"/>
      <c r="C77" s="301"/>
      <c r="D77" s="302"/>
      <c r="E77" s="303"/>
      <c r="F77" s="304">
        <v>218799.96</v>
      </c>
      <c r="G77" s="304">
        <v>444244.6</v>
      </c>
    </row>
    <row r="78" spans="1:7" ht="12.75">
      <c r="A78" s="183" t="s">
        <v>24</v>
      </c>
      <c r="B78" s="272"/>
      <c r="C78" s="272"/>
      <c r="D78" s="184"/>
      <c r="E78" s="185"/>
      <c r="F78" s="186">
        <f>SUM(F77+F73+F69+F60+F42+F39+F35+F30+F14)</f>
        <v>8872598.49</v>
      </c>
      <c r="G78" s="186">
        <f>SUM(G77+G73+G69+G60+G42+G39+G35+G30+G14)</f>
        <v>9009692.09</v>
      </c>
    </row>
    <row r="79" spans="1:7" ht="12.75">
      <c r="A79" s="261"/>
      <c r="B79" s="261"/>
      <c r="C79" s="261"/>
      <c r="D79" s="261"/>
      <c r="E79" s="261"/>
      <c r="F79" s="132"/>
      <c r="G79" s="132"/>
    </row>
  </sheetData>
  <sheetProtection/>
  <mergeCells count="6">
    <mergeCell ref="A4:F4"/>
    <mergeCell ref="A5:F5"/>
    <mergeCell ref="A8:F8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3">
      <selection activeCell="B20" sqref="B20"/>
    </sheetView>
  </sheetViews>
  <sheetFormatPr defaultColWidth="9.00390625" defaultRowHeight="12.75"/>
  <cols>
    <col min="1" max="1" width="10.625" style="0" customWidth="1"/>
    <col min="2" max="2" width="28.50390625" style="0" customWidth="1"/>
    <col min="3" max="3" width="36.00390625" style="0" customWidth="1"/>
    <col min="4" max="4" width="17.50390625" style="0" customWidth="1"/>
    <col min="5" max="5" width="17.125" style="0" customWidth="1"/>
    <col min="6" max="6" width="17.625" style="0" customWidth="1"/>
  </cols>
  <sheetData>
    <row r="1" spans="1:6" ht="12.75">
      <c r="A1" s="65"/>
      <c r="B1" s="65"/>
      <c r="C1" s="65"/>
      <c r="D1" s="66"/>
      <c r="E1" s="330" t="s">
        <v>417</v>
      </c>
      <c r="F1" s="330"/>
    </row>
    <row r="2" spans="1:6" ht="12.75">
      <c r="A2" s="65"/>
      <c r="B2" s="65"/>
      <c r="C2" s="65"/>
      <c r="D2" s="330" t="s">
        <v>287</v>
      </c>
      <c r="E2" s="330"/>
      <c r="F2" s="330"/>
    </row>
    <row r="3" spans="1:6" ht="12.75">
      <c r="A3" s="65"/>
      <c r="B3" s="65"/>
      <c r="C3" s="65"/>
      <c r="D3" s="330" t="s">
        <v>217</v>
      </c>
      <c r="E3" s="330"/>
      <c r="F3" s="330"/>
    </row>
    <row r="4" spans="1:6" ht="12.75">
      <c r="A4" s="65"/>
      <c r="B4" s="65"/>
      <c r="C4" s="65"/>
      <c r="D4" s="330" t="s">
        <v>456</v>
      </c>
      <c r="E4" s="330"/>
      <c r="F4" s="330"/>
    </row>
    <row r="5" spans="1:6" ht="12.75">
      <c r="A5" s="66"/>
      <c r="B5" s="65"/>
      <c r="C5" s="65"/>
      <c r="D5" s="65"/>
      <c r="E5" s="65"/>
      <c r="F5" s="65"/>
    </row>
    <row r="6" spans="1:6" ht="12.75">
      <c r="A6" s="327" t="s">
        <v>457</v>
      </c>
      <c r="B6" s="327"/>
      <c r="C6" s="327"/>
      <c r="D6" s="327"/>
      <c r="E6" s="327"/>
      <c r="F6" s="327"/>
    </row>
    <row r="7" spans="1:6" ht="12.75">
      <c r="A7" s="328"/>
      <c r="B7" s="328"/>
      <c r="C7" s="328"/>
      <c r="D7" s="328"/>
      <c r="E7" s="328"/>
      <c r="F7" s="328"/>
    </row>
    <row r="8" spans="1:6" ht="12.75">
      <c r="A8" s="328"/>
      <c r="B8" s="328"/>
      <c r="C8" s="328"/>
      <c r="D8" s="328"/>
      <c r="E8" s="328"/>
      <c r="F8" s="328"/>
    </row>
    <row r="9" spans="1:6" ht="12.75">
      <c r="A9" s="328"/>
      <c r="B9" s="328"/>
      <c r="C9" s="328"/>
      <c r="D9" s="328"/>
      <c r="E9" s="328"/>
      <c r="F9" s="328"/>
    </row>
    <row r="10" spans="1:6" ht="12.75">
      <c r="A10" s="328"/>
      <c r="B10" s="328"/>
      <c r="C10" s="328"/>
      <c r="D10" s="328"/>
      <c r="E10" s="328"/>
      <c r="F10" s="328"/>
    </row>
    <row r="11" spans="1:6" ht="12.75">
      <c r="A11" s="329"/>
      <c r="B11" s="329"/>
      <c r="C11" s="329"/>
      <c r="D11" s="329"/>
      <c r="E11" s="329"/>
      <c r="F11" s="329"/>
    </row>
    <row r="12" spans="1:6" ht="15">
      <c r="A12" s="322" t="s">
        <v>267</v>
      </c>
      <c r="B12" s="323"/>
      <c r="C12" s="324" t="s">
        <v>268</v>
      </c>
      <c r="D12" s="322" t="s">
        <v>29</v>
      </c>
      <c r="E12" s="326"/>
      <c r="F12" s="323"/>
    </row>
    <row r="13" spans="1:6" ht="156">
      <c r="A13" s="73" t="s">
        <v>269</v>
      </c>
      <c r="B13" s="74" t="s">
        <v>270</v>
      </c>
      <c r="C13" s="325"/>
      <c r="D13" s="74" t="s">
        <v>289</v>
      </c>
      <c r="E13" s="74" t="s">
        <v>409</v>
      </c>
      <c r="F13" s="74" t="s">
        <v>455</v>
      </c>
    </row>
    <row r="14" spans="1:6" ht="62.25">
      <c r="A14" s="67">
        <v>926</v>
      </c>
      <c r="B14" s="70"/>
      <c r="C14" s="68" t="s">
        <v>288</v>
      </c>
      <c r="D14" s="72"/>
      <c r="E14" s="72"/>
      <c r="F14" s="72"/>
    </row>
    <row r="15" spans="1:6" ht="30.75">
      <c r="A15" s="69">
        <v>926</v>
      </c>
      <c r="B15" s="70" t="s">
        <v>271</v>
      </c>
      <c r="C15" s="71" t="s">
        <v>272</v>
      </c>
      <c r="D15" s="177">
        <f>SUM(D16)</f>
        <v>507545.12000000104</v>
      </c>
      <c r="E15" s="177">
        <v>0</v>
      </c>
      <c r="F15" s="177">
        <f>SUM(F16)</f>
        <v>0</v>
      </c>
    </row>
    <row r="16" spans="1:6" ht="15">
      <c r="A16" s="69">
        <v>926</v>
      </c>
      <c r="B16" s="70" t="s">
        <v>273</v>
      </c>
      <c r="C16" s="71" t="s">
        <v>274</v>
      </c>
      <c r="D16" s="177">
        <f>SUM(D17+D20)</f>
        <v>507545.12000000104</v>
      </c>
      <c r="E16" s="177">
        <f>SUM(E17+E20)</f>
        <v>0</v>
      </c>
      <c r="F16" s="177">
        <f>SUM(F17+F20)</f>
        <v>0</v>
      </c>
    </row>
    <row r="17" spans="1:6" ht="39.75" customHeight="1">
      <c r="A17" s="69">
        <v>926</v>
      </c>
      <c r="B17" s="70" t="s">
        <v>275</v>
      </c>
      <c r="C17" s="71" t="s">
        <v>276</v>
      </c>
      <c r="D17" s="177">
        <f aca="true" t="shared" si="0" ref="D17:F18">SUM(D18)</f>
        <v>-28511619.52</v>
      </c>
      <c r="E17" s="177">
        <f t="shared" si="0"/>
        <v>-8872598.49</v>
      </c>
      <c r="F17" s="177">
        <f t="shared" si="0"/>
        <v>-9009692.09</v>
      </c>
    </row>
    <row r="18" spans="1:6" ht="41.25" customHeight="1">
      <c r="A18" s="69">
        <v>926</v>
      </c>
      <c r="B18" s="70" t="s">
        <v>277</v>
      </c>
      <c r="C18" s="71" t="s">
        <v>278</v>
      </c>
      <c r="D18" s="177">
        <f t="shared" si="0"/>
        <v>-28511619.52</v>
      </c>
      <c r="E18" s="177">
        <f t="shared" si="0"/>
        <v>-8872598.49</v>
      </c>
      <c r="F18" s="177">
        <f>F19</f>
        <v>-9009692.09</v>
      </c>
    </row>
    <row r="19" spans="1:6" ht="57" customHeight="1">
      <c r="A19" s="69">
        <v>926</v>
      </c>
      <c r="B19" s="70" t="s">
        <v>279</v>
      </c>
      <c r="C19" s="71" t="s">
        <v>280</v>
      </c>
      <c r="D19" s="177">
        <v>-28511619.52</v>
      </c>
      <c r="E19" s="177">
        <v>-8872598.49</v>
      </c>
      <c r="F19" s="177">
        <v>-9009692.09</v>
      </c>
    </row>
    <row r="20" spans="1:6" ht="39.75" customHeight="1">
      <c r="A20" s="69">
        <v>926</v>
      </c>
      <c r="B20" s="70" t="s">
        <v>281</v>
      </c>
      <c r="C20" s="71" t="s">
        <v>282</v>
      </c>
      <c r="D20" s="177">
        <f>SUM(D21)</f>
        <v>29019164.64</v>
      </c>
      <c r="E20" s="177">
        <f>SUM(E22)</f>
        <v>8872598.49</v>
      </c>
      <c r="F20" s="177">
        <f>SUM(F21)</f>
        <v>9009692.09</v>
      </c>
    </row>
    <row r="21" spans="1:6" ht="49.5" customHeight="1">
      <c r="A21" s="69">
        <v>926</v>
      </c>
      <c r="B21" s="70" t="s">
        <v>283</v>
      </c>
      <c r="C21" s="71" t="s">
        <v>284</v>
      </c>
      <c r="D21" s="177">
        <f>SUM(D22)</f>
        <v>29019164.64</v>
      </c>
      <c r="E21" s="177">
        <f>SUM(E22)</f>
        <v>8872598.49</v>
      </c>
      <c r="F21" s="177">
        <f>SUM(F22)</f>
        <v>9009692.09</v>
      </c>
    </row>
    <row r="22" spans="1:6" ht="46.5">
      <c r="A22" s="69">
        <v>926</v>
      </c>
      <c r="B22" s="70" t="s">
        <v>285</v>
      </c>
      <c r="C22" s="71" t="s">
        <v>286</v>
      </c>
      <c r="D22" s="178">
        <v>29019164.64</v>
      </c>
      <c r="E22" s="177">
        <v>8872598.49</v>
      </c>
      <c r="F22" s="178">
        <v>9009692.09</v>
      </c>
    </row>
  </sheetData>
  <sheetProtection/>
  <mergeCells count="8">
    <mergeCell ref="A12:B12"/>
    <mergeCell ref="C12:C13"/>
    <mergeCell ref="D12:F12"/>
    <mergeCell ref="A6:F11"/>
    <mergeCell ref="E1:F1"/>
    <mergeCell ref="D2:F2"/>
    <mergeCell ref="D3:F3"/>
    <mergeCell ref="D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13">
      <selection activeCell="C23" sqref="C23"/>
    </sheetView>
  </sheetViews>
  <sheetFormatPr defaultColWidth="9.00390625" defaultRowHeight="12.75"/>
  <cols>
    <col min="1" max="1" width="21.125" style="0" customWidth="1"/>
    <col min="2" max="2" width="26.50390625" style="0" customWidth="1"/>
    <col min="3" max="3" width="20.875" style="0" customWidth="1"/>
    <col min="4" max="4" width="25.375" style="0" customWidth="1"/>
    <col min="5" max="5" width="32.375" style="0" customWidth="1"/>
  </cols>
  <sheetData>
    <row r="1" spans="1:5" ht="13.5">
      <c r="A1" s="334" t="s">
        <v>416</v>
      </c>
      <c r="B1" s="334"/>
      <c r="C1" s="334"/>
      <c r="D1" s="334"/>
      <c r="E1" s="334"/>
    </row>
    <row r="2" spans="1:5" ht="13.5">
      <c r="A2" s="335" t="s">
        <v>297</v>
      </c>
      <c r="B2" s="335"/>
      <c r="C2" s="335"/>
      <c r="D2" s="335"/>
      <c r="E2" s="335"/>
    </row>
    <row r="3" spans="1:5" ht="13.5">
      <c r="A3" s="335" t="s">
        <v>217</v>
      </c>
      <c r="B3" s="335"/>
      <c r="C3" s="335"/>
      <c r="D3" s="335"/>
      <c r="E3" s="335"/>
    </row>
    <row r="4" spans="1:5" ht="13.5">
      <c r="A4" s="335" t="s">
        <v>458</v>
      </c>
      <c r="B4" s="335"/>
      <c r="C4" s="335"/>
      <c r="D4" s="335"/>
      <c r="E4" s="335"/>
    </row>
    <row r="5" spans="1:5" ht="12.75">
      <c r="A5" s="336"/>
      <c r="B5" s="336"/>
      <c r="C5" s="336"/>
      <c r="D5" s="336"/>
      <c r="E5" s="336"/>
    </row>
    <row r="6" spans="1:5" ht="49.5" customHeight="1" thickBot="1">
      <c r="A6" s="337" t="s">
        <v>459</v>
      </c>
      <c r="B6" s="337"/>
      <c r="C6" s="337"/>
      <c r="D6" s="337"/>
      <c r="E6" s="337"/>
    </row>
    <row r="7" spans="1:5" ht="30.75" customHeight="1" thickBot="1">
      <c r="A7" s="338" t="s">
        <v>298</v>
      </c>
      <c r="B7" s="340" t="s">
        <v>0</v>
      </c>
      <c r="C7" s="342" t="s">
        <v>299</v>
      </c>
      <c r="D7" s="343"/>
      <c r="E7" s="344"/>
    </row>
    <row r="8" spans="1:5" ht="15.75" thickBot="1">
      <c r="A8" s="339"/>
      <c r="B8" s="341"/>
      <c r="C8" s="79" t="s">
        <v>300</v>
      </c>
      <c r="D8" s="79" t="s">
        <v>410</v>
      </c>
      <c r="E8" s="79" t="s">
        <v>460</v>
      </c>
    </row>
    <row r="9" spans="1:5" ht="31.5" thickBot="1">
      <c r="A9" s="90" t="s">
        <v>121</v>
      </c>
      <c r="B9" s="81" t="s">
        <v>301</v>
      </c>
      <c r="C9" s="94">
        <f>SUM(C10:C14)</f>
        <v>4752979.17</v>
      </c>
      <c r="D9" s="94">
        <f>SUM(D10:D14)</f>
        <v>3873630.81</v>
      </c>
      <c r="E9" s="94">
        <f>SUM(E10:E14)</f>
        <v>3827302</v>
      </c>
    </row>
    <row r="10" spans="1:5" ht="93.75" thickBot="1">
      <c r="A10" s="89" t="s">
        <v>123</v>
      </c>
      <c r="B10" s="83" t="s">
        <v>302</v>
      </c>
      <c r="C10" s="92">
        <v>959257.7</v>
      </c>
      <c r="D10" s="92">
        <v>937917</v>
      </c>
      <c r="E10" s="92">
        <v>937917</v>
      </c>
    </row>
    <row r="11" spans="1:5" ht="125.25" thickBot="1">
      <c r="A11" s="89" t="s">
        <v>122</v>
      </c>
      <c r="B11" s="83" t="s">
        <v>303</v>
      </c>
      <c r="C11" s="92">
        <v>3607323.19</v>
      </c>
      <c r="D11" s="92">
        <v>2875758.65</v>
      </c>
      <c r="E11" s="92">
        <v>2879385</v>
      </c>
    </row>
    <row r="12" spans="1:5" ht="109.5" customHeight="1" thickBot="1">
      <c r="A12" s="89" t="s">
        <v>411</v>
      </c>
      <c r="B12" s="31" t="s">
        <v>414</v>
      </c>
      <c r="C12" s="92">
        <v>49955.16</v>
      </c>
      <c r="D12" s="92">
        <v>49955.16</v>
      </c>
      <c r="E12" s="92">
        <v>0</v>
      </c>
    </row>
    <row r="13" spans="1:5" ht="27.75" customHeight="1" thickBot="1">
      <c r="A13" s="89" t="s">
        <v>124</v>
      </c>
      <c r="B13" s="83" t="s">
        <v>304</v>
      </c>
      <c r="C13" s="92">
        <v>10000</v>
      </c>
      <c r="D13" s="92">
        <v>10000</v>
      </c>
      <c r="E13" s="92">
        <v>10000</v>
      </c>
    </row>
    <row r="14" spans="1:5" ht="47.25" thickBot="1">
      <c r="A14" s="89" t="s">
        <v>152</v>
      </c>
      <c r="B14" s="83" t="s">
        <v>305</v>
      </c>
      <c r="C14" s="92">
        <v>126443.12</v>
      </c>
      <c r="D14" s="92">
        <v>0</v>
      </c>
      <c r="E14" s="92">
        <v>0</v>
      </c>
    </row>
    <row r="15" spans="1:5" ht="31.5" thickBot="1">
      <c r="A15" s="90" t="s">
        <v>127</v>
      </c>
      <c r="B15" s="81" t="s">
        <v>306</v>
      </c>
      <c r="C15" s="91">
        <f>SUM(C16)</f>
        <v>115400</v>
      </c>
      <c r="D15" s="91">
        <f>SUM(D16)</f>
        <v>120600</v>
      </c>
      <c r="E15" s="91">
        <f>SUM(E16)</f>
        <v>124800</v>
      </c>
    </row>
    <row r="16" spans="1:5" ht="31.5" thickBot="1">
      <c r="A16" s="89" t="s">
        <v>125</v>
      </c>
      <c r="B16" s="83" t="s">
        <v>128</v>
      </c>
      <c r="C16" s="92">
        <v>115400</v>
      </c>
      <c r="D16" s="92">
        <v>120600</v>
      </c>
      <c r="E16" s="92">
        <v>124800</v>
      </c>
    </row>
    <row r="17" spans="1:5" ht="63" thickBot="1">
      <c r="A17" s="90" t="s">
        <v>131</v>
      </c>
      <c r="B17" s="84" t="s">
        <v>307</v>
      </c>
      <c r="C17" s="91">
        <f>SUM(C18)</f>
        <v>244000</v>
      </c>
      <c r="D17" s="91">
        <v>114000</v>
      </c>
      <c r="E17" s="91">
        <v>114000</v>
      </c>
    </row>
    <row r="18" spans="1:5" ht="31.5" thickBot="1">
      <c r="A18" s="89" t="s">
        <v>132</v>
      </c>
      <c r="B18" s="83" t="s">
        <v>130</v>
      </c>
      <c r="C18" s="92">
        <v>244000</v>
      </c>
      <c r="D18" s="92">
        <v>114000</v>
      </c>
      <c r="E18" s="92">
        <v>114000</v>
      </c>
    </row>
    <row r="19" spans="1:5" ht="31.5" thickBot="1">
      <c r="A19" s="90" t="s">
        <v>314</v>
      </c>
      <c r="B19" s="81" t="s">
        <v>308</v>
      </c>
      <c r="C19" s="91">
        <f>SUM(C20)</f>
        <v>0</v>
      </c>
      <c r="D19" s="91">
        <v>0</v>
      </c>
      <c r="E19" s="91">
        <v>0</v>
      </c>
    </row>
    <row r="20" spans="1:5" ht="31.5" thickBot="1">
      <c r="A20" s="89" t="s">
        <v>181</v>
      </c>
      <c r="B20" s="83" t="s">
        <v>183</v>
      </c>
      <c r="C20" s="92">
        <v>0</v>
      </c>
      <c r="D20" s="92">
        <v>0</v>
      </c>
      <c r="E20" s="92">
        <v>0</v>
      </c>
    </row>
    <row r="21" spans="1:5" ht="47.25" thickBot="1">
      <c r="A21" s="90" t="s">
        <v>134</v>
      </c>
      <c r="B21" s="81" t="s">
        <v>309</v>
      </c>
      <c r="C21" s="91">
        <f>SUM(C22)</f>
        <v>18770535.27</v>
      </c>
      <c r="D21" s="91">
        <f>SUM(D22)</f>
        <v>1329965.4</v>
      </c>
      <c r="E21" s="91">
        <f>SUM(E22)</f>
        <v>1283597.05</v>
      </c>
    </row>
    <row r="22" spans="1:5" ht="15.75" thickBot="1">
      <c r="A22" s="89" t="s">
        <v>136</v>
      </c>
      <c r="B22" s="83" t="s">
        <v>135</v>
      </c>
      <c r="C22" s="92">
        <v>18770535.27</v>
      </c>
      <c r="D22" s="92">
        <v>1329965.4</v>
      </c>
      <c r="E22" s="92">
        <v>1283597.05</v>
      </c>
    </row>
    <row r="23" spans="1:5" ht="31.5" thickBot="1">
      <c r="A23" s="90" t="s">
        <v>138</v>
      </c>
      <c r="B23" s="81" t="s">
        <v>310</v>
      </c>
      <c r="C23" s="91">
        <f>SUM(C24)</f>
        <v>4831814.52</v>
      </c>
      <c r="D23" s="91">
        <f>SUM(D24)</f>
        <v>2995166.8</v>
      </c>
      <c r="E23" s="91">
        <f>SUM(E24)</f>
        <v>2995312.76</v>
      </c>
    </row>
    <row r="24" spans="1:5" ht="15.75" thickBot="1">
      <c r="A24" s="89" t="s">
        <v>140</v>
      </c>
      <c r="B24" s="83" t="s">
        <v>139</v>
      </c>
      <c r="C24" s="92">
        <v>4831814.52</v>
      </c>
      <c r="D24" s="92">
        <v>2995166.8</v>
      </c>
      <c r="E24" s="92">
        <v>2995312.76</v>
      </c>
    </row>
    <row r="25" spans="1:5" ht="31.5" thickBot="1">
      <c r="A25" s="80">
        <v>1000</v>
      </c>
      <c r="B25" s="81" t="s">
        <v>311</v>
      </c>
      <c r="C25" s="91">
        <f>SUM(C26)</f>
        <v>220435.68</v>
      </c>
      <c r="D25" s="91">
        <f>SUM(D26)</f>
        <v>220435.52</v>
      </c>
      <c r="E25" s="91">
        <f>SUM(E26)</f>
        <v>220435.68</v>
      </c>
    </row>
    <row r="26" spans="1:5" ht="15.75" thickBot="1">
      <c r="A26" s="82">
        <v>1001</v>
      </c>
      <c r="B26" s="83" t="s">
        <v>143</v>
      </c>
      <c r="C26" s="92">
        <v>220435.68</v>
      </c>
      <c r="D26" s="92">
        <v>220435.52</v>
      </c>
      <c r="E26" s="92">
        <v>220435.68</v>
      </c>
    </row>
    <row r="27" spans="1:5" ht="31.5" thickBot="1">
      <c r="A27" s="85">
        <v>1100</v>
      </c>
      <c r="B27" s="86" t="s">
        <v>312</v>
      </c>
      <c r="C27" s="91">
        <f>SUM(C28)</f>
        <v>84000</v>
      </c>
      <c r="D27" s="91">
        <v>0</v>
      </c>
      <c r="E27" s="91">
        <v>0</v>
      </c>
    </row>
    <row r="28" spans="1:5" ht="15.75" thickBot="1">
      <c r="A28" s="87">
        <v>1102</v>
      </c>
      <c r="B28" s="88" t="s">
        <v>148</v>
      </c>
      <c r="C28" s="92">
        <v>84000</v>
      </c>
      <c r="D28" s="92">
        <v>0</v>
      </c>
      <c r="E28" s="92">
        <v>0</v>
      </c>
    </row>
    <row r="29" spans="1:5" ht="31.5" thickBot="1">
      <c r="A29" s="87"/>
      <c r="B29" s="88" t="s">
        <v>503</v>
      </c>
      <c r="C29" s="92"/>
      <c r="D29" s="92">
        <v>218799.96</v>
      </c>
      <c r="E29" s="92">
        <v>444244.6</v>
      </c>
    </row>
    <row r="30" spans="1:5" ht="15.75" thickBot="1">
      <c r="A30" s="331" t="s">
        <v>313</v>
      </c>
      <c r="B30" s="332"/>
      <c r="C30" s="91">
        <f>SUM(C9+C15+C17+C19+C21+C23+C25+C27)</f>
        <v>29019164.639999997</v>
      </c>
      <c r="D30" s="91">
        <f>SUM(D9+D15+D17+D19+D21+D23+D25+D27+D29)</f>
        <v>8872598.49</v>
      </c>
      <c r="E30" s="91">
        <f>SUM(E9+E15+E17+E21+E19+E23+E25+E27+E29)</f>
        <v>9009692.09</v>
      </c>
    </row>
    <row r="31" spans="1:5" ht="16.5">
      <c r="A31" s="93"/>
      <c r="B31" s="93"/>
      <c r="C31" s="120"/>
      <c r="D31" s="120"/>
      <c r="E31" s="120"/>
    </row>
    <row r="32" spans="1:5" ht="18">
      <c r="A32" s="333"/>
      <c r="B32" s="333"/>
      <c r="C32" s="333"/>
      <c r="D32" s="333"/>
      <c r="E32" s="333"/>
    </row>
    <row r="33" spans="1:5" ht="18">
      <c r="A33" s="333"/>
      <c r="B33" s="333"/>
      <c r="C33" s="333"/>
      <c r="D33" s="333"/>
      <c r="E33" s="333"/>
    </row>
  </sheetData>
  <sheetProtection/>
  <mergeCells count="12">
    <mergeCell ref="B7:B8"/>
    <mergeCell ref="C7:E7"/>
    <mergeCell ref="A30:B30"/>
    <mergeCell ref="A32:E32"/>
    <mergeCell ref="A33:E33"/>
    <mergeCell ref="A1:E1"/>
    <mergeCell ref="A2:E2"/>
    <mergeCell ref="A3:E3"/>
    <mergeCell ref="A4:E4"/>
    <mergeCell ref="A5:E5"/>
    <mergeCell ref="A6:E6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2023-09-04T06:59:50Z</cp:lastPrinted>
  <dcterms:created xsi:type="dcterms:W3CDTF">2011-04-14T11:17:32Z</dcterms:created>
  <dcterms:modified xsi:type="dcterms:W3CDTF">2023-09-06T12:19:03Z</dcterms:modified>
  <cp:category/>
  <cp:version/>
  <cp:contentType/>
  <cp:contentStatus/>
</cp:coreProperties>
</file>