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2024-2026\Материалы к проекту бюджета 2024-2026\"/>
    </mc:Choice>
  </mc:AlternateContent>
  <bookViews>
    <workbookView xWindow="0" yWindow="0" windowWidth="28800" windowHeight="12735"/>
  </bookViews>
  <sheets>
    <sheet name="Васильевское с.п." sheetId="5" r:id="rId1"/>
  </sheets>
  <definedNames>
    <definedName name="OLE_LINK1" localSheetId="0">'Васильевское с.п.'!#REF!</definedName>
    <definedName name="OLE_LINK6" localSheetId="0">'Васильевское с.п.'!$B$17</definedName>
  </definedNames>
  <calcPr calcId="152511"/>
</workbook>
</file>

<file path=xl/calcChain.xml><?xml version="1.0" encoding="utf-8"?>
<calcChain xmlns="http://schemas.openxmlformats.org/spreadsheetml/2006/main">
  <c r="P25" i="5" l="1"/>
  <c r="Q25" i="5"/>
  <c r="O13" i="5"/>
  <c r="Q34" i="5"/>
  <c r="P34" i="5"/>
  <c r="O34" i="5"/>
  <c r="N34" i="5"/>
  <c r="M34" i="5"/>
  <c r="M43" i="5"/>
  <c r="O25" i="5" l="1"/>
  <c r="N25" i="5" l="1"/>
  <c r="M32" i="5" l="1"/>
  <c r="O40" i="5" l="1"/>
  <c r="P40" i="5"/>
  <c r="Q40" i="5"/>
  <c r="O16" i="5"/>
  <c r="P16" i="5"/>
  <c r="Q16" i="5"/>
  <c r="N27" i="5" l="1"/>
  <c r="M27" i="5"/>
  <c r="Q32" i="5" l="1"/>
  <c r="P32" i="5"/>
  <c r="O32" i="5"/>
  <c r="N32" i="5"/>
  <c r="M40" i="5"/>
  <c r="N40" i="5"/>
  <c r="M13" i="5"/>
  <c r="N13" i="5"/>
  <c r="N23" i="5" l="1"/>
  <c r="M16" i="5" l="1"/>
  <c r="M25" i="5" l="1"/>
  <c r="Q30" i="5"/>
  <c r="Q27" i="5" s="1"/>
  <c r="P30" i="5"/>
  <c r="P27" i="5" s="1"/>
  <c r="O30" i="5"/>
  <c r="O27" i="5" s="1"/>
  <c r="N30" i="5"/>
  <c r="Q23" i="5"/>
  <c r="P23" i="5"/>
  <c r="O23" i="5"/>
  <c r="Q20" i="5"/>
  <c r="P20" i="5"/>
  <c r="P18" i="5" s="1"/>
  <c r="O20" i="5"/>
  <c r="O18" i="5" s="1"/>
  <c r="N20" i="5"/>
  <c r="N18" i="5" s="1"/>
  <c r="Q18" i="5"/>
  <c r="N16" i="5"/>
  <c r="N12" i="5" s="1"/>
  <c r="Q13" i="5"/>
  <c r="P13" i="5"/>
  <c r="M30" i="5"/>
  <c r="M23" i="5"/>
  <c r="M20" i="5"/>
  <c r="M18" i="5" s="1"/>
  <c r="N43" i="5" l="1"/>
  <c r="M12" i="5"/>
  <c r="O12" i="5"/>
  <c r="O43" i="5" s="1"/>
  <c r="Q12" i="5"/>
  <c r="Q43" i="5" s="1"/>
  <c r="P12" i="5"/>
  <c r="P43" i="5" s="1"/>
</calcChain>
</file>

<file path=xl/sharedStrings.xml><?xml version="1.0" encoding="utf-8"?>
<sst xmlns="http://schemas.openxmlformats.org/spreadsheetml/2006/main" count="374" uniqueCount="126">
  <si>
    <t>Код классификации доходов бюджета</t>
  </si>
  <si>
    <t>Наименование кода классификации доходов бюджета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</si>
  <si>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</si>
  <si>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</si>
  <si>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</si>
  <si>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Администрация Введенского сельского поселения</t>
  </si>
  <si>
    <t>Единый сельскохозяйственный налог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</si>
  <si>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</si>
  <si>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Финансовый орган</t>
  </si>
  <si>
    <t>Наименование публично-правового образования</t>
  </si>
  <si>
    <t>Единица измерения</t>
  </si>
  <si>
    <t>Наименование группы источников доходов бюджов /наименование источника дохода бюджета</t>
  </si>
  <si>
    <t>код главного администратора доходов бюджета</t>
  </si>
  <si>
    <t>Код вида доходов бюджетов</t>
  </si>
  <si>
    <t>Код подвида доходов бюджета</t>
  </si>
  <si>
    <t>Наименоание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</si>
  <si>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</si>
  <si>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</si>
  <si>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</si>
  <si>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</si>
  <si>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</si>
  <si>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аналитическая группа подвида доходов бюджета</t>
  </si>
  <si>
    <t>группа подвида доходов бюджетов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</si>
  <si>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</si>
  <si>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</si>
  <si>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</si>
  <si>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</t>
  </si>
  <si>
    <t>01</t>
  </si>
  <si>
    <t>02</t>
  </si>
  <si>
    <t>010</t>
  </si>
  <si>
    <t>0000</t>
  </si>
  <si>
    <t>110</t>
  </si>
  <si>
    <t>00</t>
  </si>
  <si>
    <t>000</t>
  </si>
  <si>
    <t>НАЛОГИ НА СОВОКУПНЫЙ ДОХОД</t>
  </si>
  <si>
    <t>05</t>
  </si>
  <si>
    <t>03</t>
  </si>
  <si>
    <t>НАЛОГИ НА ИМУЩЕСТВО</t>
  </si>
  <si>
    <t>06</t>
  </si>
  <si>
    <t>030</t>
  </si>
  <si>
    <t>10</t>
  </si>
  <si>
    <t>Земельный налог с организаций</t>
  </si>
  <si>
    <t>Земельный налог с физических лиц</t>
  </si>
  <si>
    <t>Земельный налог  с организаций, обладающих  земельным участком, расположенном в границах сельских поселений</t>
  </si>
  <si>
    <t>Земельный налог  с физических лиц, обладающих  земельным участком, расположенном в границах сельских поселений</t>
  </si>
  <si>
    <t>033</t>
  </si>
  <si>
    <t>043</t>
  </si>
  <si>
    <t xml:space="preserve">ГОСУДАРСТВЕННАЯ ПОШЛИНА </t>
  </si>
  <si>
    <t>08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</si>
  <si>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</si>
  <si>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</t>
  </si>
  <si>
    <t>04</t>
  </si>
  <si>
    <t>020</t>
  </si>
  <si>
    <t>ДОХОДЫ ОТ ОКАЗАНИЯ ПЛАТНЫХ УСЛУГ (РАБОТ) И КОМПЕН АЦИИ ЗАТРАТ ГОСУДАРСТВА</t>
  </si>
  <si>
    <t>Прочие доходы от компенсации затрат бюджетов сельских поселений</t>
  </si>
  <si>
    <t>13</t>
  </si>
  <si>
    <t>995</t>
  </si>
  <si>
    <t>130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</si>
  <si>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</si>
  <si>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</si>
  <si>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компенсации затрат государства</t>
  </si>
  <si>
    <t>ПРОЧИЕ НЕНАЛОГОВЫЕ ДОХОДЫ</t>
  </si>
  <si>
    <t>17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</si>
  <si>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</si>
  <si>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</si>
  <si>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</t>
  </si>
  <si>
    <t>15</t>
  </si>
  <si>
    <t>001</t>
  </si>
  <si>
    <t>29</t>
  </si>
  <si>
    <t>999</t>
  </si>
  <si>
    <t>35</t>
  </si>
  <si>
    <t>118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</si>
  <si>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</si>
  <si>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</si>
  <si>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</si>
  <si>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Налог на имущество физических лиц</t>
  </si>
  <si>
    <t>Земельный налог</t>
  </si>
  <si>
    <t>Прочие субсидии</t>
  </si>
  <si>
    <t>Субвенции</t>
  </si>
  <si>
    <t>Межбюджетные трансферты</t>
  </si>
  <si>
    <t>рублей</t>
  </si>
  <si>
    <t>Начальник финансового отдела</t>
  </si>
  <si>
    <t>ИТОГО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</si>
  <si>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</si>
  <si>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</si>
  <si>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</si>
  <si>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</si>
  <si>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002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</si>
  <si>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</si>
  <si>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</si>
  <si>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</si>
  <si>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НАЛОГОВЫЕ И НЕНАЛОГОВЫЕ ДОХОДЫ</t>
  </si>
  <si>
    <t>025</t>
  </si>
  <si>
    <t>150</t>
  </si>
  <si>
    <t>Реестр источников доходов бюджета Васильевского сельского поселения Шуйского муниципального района Ивановской области</t>
  </si>
  <si>
    <t>Администрация Васильевского сельского поселения Шуйского муниципального района Ивановской области</t>
  </si>
  <si>
    <t>926</t>
  </si>
  <si>
    <t>Администрация Васильевского сельского поселения</t>
  </si>
  <si>
    <t>Субсидии</t>
  </si>
  <si>
    <t>25</t>
  </si>
  <si>
    <t>519</t>
  </si>
  <si>
    <t>Субсидии бюджетам сельских поселений на поддержку отрасли культуры</t>
  </si>
  <si>
    <t>Н.Ф. Жеганина</t>
  </si>
  <si>
    <t>Прочие доходы от оказания платных услуг (работ) получателями средств государства</t>
  </si>
  <si>
    <t>Прочие доходы от оказания платных услуг (работ) получателями средств бюджетов сельских поселений</t>
  </si>
  <si>
    <t>Васильевское сельское поселение Шуйского муниципального района Ивановской области</t>
  </si>
  <si>
    <t xml:space="preserve"> 2024 год</t>
  </si>
  <si>
    <t>14</t>
  </si>
  <si>
    <t>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</si>
  <si>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</si>
  <si>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ПРОДАЖИ МАТЕРИАЛЬНЫХ И НЕ МАТЕРИАЛЬНЫХ АКТИВОВ</t>
  </si>
  <si>
    <t>Прочие доходы от компенсации затрат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</si>
  <si>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</si>
  <si>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</si>
  <si>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</si>
  <si>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Управление Федеральной налоговой службы по Ивановской области</t>
  </si>
  <si>
    <t>на 2024 год и плановый период 2025 и 2026 годов</t>
  </si>
  <si>
    <t>И. о. Главы Васильевского сельского поселения</t>
  </si>
  <si>
    <t>М.В. Русанов</t>
  </si>
  <si>
    <t>Показатели прогноза доходов в 2023 году в соответствии с решением Совета Васильевского сельского поселения</t>
  </si>
  <si>
    <t>Показатели кассовых поступлений в 2023 году (по состоянию на 01.10.2023г.</t>
  </si>
  <si>
    <t xml:space="preserve"> 2025 год</t>
  </si>
  <si>
    <t>2026 год</t>
  </si>
  <si>
    <t>Субсидии бюджетам сельских поселений на реализацию программ формирования современной городской среды</t>
  </si>
  <si>
    <t>555</t>
  </si>
  <si>
    <t>Показатели прогноза доходов бюджета Васильевского сельского поселения  по источнику доходов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</si>
</sst>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</cellStyleXfs>
  <cellXfs count="55">
    <xf numFmtId="0" fontId="0" fillId="0" borderId="0" xfId="0"/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7" fillId="0" borderId="1" xfId="2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7" xfId="2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Protection="1">
      <protection locked="0"/>
    </xf>
    <xf numFmtId="49" fontId="7" fillId="0" borderId="7" xfId="2" applyNumberFormat="1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7" fillId="0" borderId="12" xfId="2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7" xfId="2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11" fillId="0" borderId="2" xfId="2" applyNumberFormat="1" applyFont="1" applyBorder="1" applyAlignment="1" applyProtection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8" xfId="8" applyNumberFormat="1" applyFont="1" applyBorder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7" xfId="2" applyNumberFormat="1" applyFont="1" applyBorder="1" applyAlignment="1" applyProtection="1">
      <alignment horizontal="center" vertical="center"/>
    </xf>
    <xf numFmtId="49" fontId="11" fillId="0" borderId="8" xfId="8" applyNumberFormat="1" applyFont="1" applyBorder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10" fillId="0" borderId="2" xfId="2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Protection="1">
      <protection locked="0"/>
    </xf>
    <xf numFmtId="164" fontId="9" fillId="0" borderId="7" xfId="0" applyNumberFormat="1" applyFont="1" applyBorder="1" applyProtection="1">
      <protection locked="0"/>
    </xf>
    <xf numFmtId="0" fontId="11" fillId="0" borderId="1" xfId="2" applyNumberFormat="1" applyFont="1" applyProtection="1"/>
    <xf numFmtId="0" fontId="9" fillId="0" borderId="0" xfId="0" applyFont="1" applyProtection="1">
      <protection locked="0"/>
    </xf>
    <xf numFmtId="4" fontId="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7" fillId="0" borderId="7" xfId="2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12" fillId="0" borderId="2" xfId="2" applyNumberFormat="1" applyFont="1" applyBorder="1" applyAlignment="1" applyProtection="1">
      <alignment horizontal="center"/>
    </xf>
    <xf numFmtId="0" fontId="7" fillId="0" borderId="2" xfId="2" applyNumberFormat="1" applyFont="1" applyBorder="1" applyAlignment="1" applyProtection="1">
      <alignment horizontal="left" wrapText="1"/>
    </xf>
    <xf numFmtId="0" fontId="7" fillId="0" borderId="10" xfId="2" applyNumberFormat="1" applyFont="1" applyBorder="1" applyAlignment="1" applyProtection="1">
      <alignment wrapText="1"/>
    </xf>
    <xf numFmtId="0" fontId="7" fillId="0" borderId="11" xfId="2" applyNumberFormat="1" applyFont="1" applyBorder="1" applyAlignment="1" applyProtection="1">
      <alignment horizontal="left" wrapText="1"/>
    </xf>
    <xf numFmtId="0" fontId="10" fillId="0" borderId="2" xfId="2" applyNumberFormat="1" applyFont="1" applyBorder="1" applyAlignment="1" applyProtection="1">
      <alignment horizontal="center" vertical="center" wrapText="1"/>
    </xf>
    <xf numFmtId="0" fontId="7" fillId="0" borderId="10" xfId="2" applyNumberFormat="1" applyFont="1" applyBorder="1" applyAlignment="1" applyProtection="1">
      <alignment horizontal="left" wrapText="1"/>
    </xf>
  </cellXfs>
  <cellStyles count="23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C16" workbookViewId="0">
      <selection activeCell="Q38" sqref="Q38"/>
    </sheetView>
  </sheetViews>
  <sheetFormatPr defaultRowHeight="12.75" x14ac:dyDescent="0.2"/>
  <cols>
    <col min="1" max="1" width="8" style="2" hidden="1" customWidth="1"/>
    <col min="2" max="2" width="28.140625" style="4" customWidth="1"/>
    <col min="3" max="3" width="14.28515625" style="2" customWidth="1"/>
    <col min="4" max="4" width="11.5703125" style="2" customWidth="1"/>
    <col min="5" max="5" width="14" style="2" customWidth="1"/>
    <col min="6" max="6" width="10.42578125" style="2" customWidth="1"/>
    <col min="7" max="7" width="12.42578125" style="2" customWidth="1"/>
    <col min="8" max="8" width="11" style="2" customWidth="1"/>
    <col min="9" max="9" width="11.85546875" style="2" customWidth="1"/>
    <col min="10" max="10" width="13.28515625" style="2" customWidth="1"/>
    <col min="11" max="11" width="26.5703125" style="2" customWidth="1"/>
    <col min="12" max="12" width="18.85546875" style="2" customWidth="1"/>
    <col min="13" max="13" width="14.28515625" style="2" customWidth="1"/>
    <col min="14" max="14" width="13.85546875" style="2" customWidth="1"/>
    <col min="15" max="15" width="15.28515625" style="2" customWidth="1"/>
    <col min="16" max="16" width="17.140625" style="2" customWidth="1"/>
    <col min="17" max="17" width="16.7109375" style="2" customWidth="1"/>
    <col min="18" max="16384" width="9.140625" style="2"/>
  </cols>
  <sheetData>
    <row r="1" spans="1:17" ht="15" customHeight="1" x14ac:dyDescent="0.2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7" ht="31.5" customHeight="1" x14ac:dyDescent="0.2">
      <c r="A3" s="53" t="s">
        <v>94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4.75" customHeight="1" x14ac:dyDescent="0.2">
      <c r="A4" s="34"/>
      <c r="B4" s="34"/>
      <c r="C4" s="34"/>
      <c r="D4" s="34"/>
      <c r="E4" s="53" t="s">
        <v>116</v>
      </c>
      <c r="F4" s="53"/>
      <c r="G4" s="53"/>
      <c r="H4" s="53"/>
      <c r="I4" s="53"/>
      <c r="J4" s="53"/>
      <c r="K4" s="53"/>
      <c r="L4" s="53"/>
      <c r="M4" s="53"/>
      <c r="N4" s="34"/>
      <c r="O4" s="34"/>
      <c r="P4" s="34"/>
      <c r="Q4" s="34"/>
    </row>
    <row r="5" spans="1:17" ht="15" customHeight="1" x14ac:dyDescent="0.2">
      <c r="A5" s="23"/>
      <c r="B5" s="50" t="s">
        <v>8</v>
      </c>
      <c r="C5" s="50"/>
      <c r="D5" s="51" t="s">
        <v>95</v>
      </c>
      <c r="E5" s="51"/>
      <c r="F5" s="51"/>
      <c r="G5" s="51"/>
      <c r="H5" s="51"/>
      <c r="I5" s="51"/>
      <c r="J5" s="51"/>
      <c r="K5" s="51"/>
      <c r="L5" s="51"/>
    </row>
    <row r="6" spans="1:17" ht="15" customHeight="1" x14ac:dyDescent="0.2">
      <c r="A6" s="23"/>
      <c r="B6" s="50" t="s">
        <v>9</v>
      </c>
      <c r="C6" s="50"/>
      <c r="D6" s="52" t="s">
        <v>105</v>
      </c>
      <c r="E6" s="52"/>
      <c r="F6" s="52"/>
      <c r="G6" s="52"/>
      <c r="H6" s="52"/>
      <c r="I6" s="52"/>
      <c r="J6" s="52"/>
      <c r="K6" s="52"/>
      <c r="L6" s="52"/>
    </row>
    <row r="7" spans="1:17" ht="15" customHeight="1" x14ac:dyDescent="0.2">
      <c r="A7" s="23"/>
      <c r="B7" s="50" t="s">
        <v>10</v>
      </c>
      <c r="C7" s="50"/>
      <c r="D7" s="54" t="s">
        <v>80</v>
      </c>
      <c r="E7" s="54"/>
      <c r="F7" s="54"/>
      <c r="G7" s="54"/>
      <c r="H7" s="54"/>
      <c r="I7" s="54"/>
      <c r="J7" s="54"/>
      <c r="K7" s="54"/>
      <c r="L7" s="54"/>
    </row>
    <row r="8" spans="1:17" ht="15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 ht="25.5" customHeight="1" x14ac:dyDescent="0.2">
      <c r="A9" s="1"/>
      <c r="B9" s="46" t="s">
        <v>11</v>
      </c>
      <c r="C9" s="46" t="s">
        <v>0</v>
      </c>
      <c r="D9" s="46"/>
      <c r="E9" s="46"/>
      <c r="F9" s="46"/>
      <c r="G9" s="46"/>
      <c r="H9" s="46"/>
      <c r="I9" s="46"/>
      <c r="J9" s="46"/>
      <c r="K9" s="46" t="s">
        <v>1</v>
      </c>
      <c r="L9" s="46" t="s">
        <v>15</v>
      </c>
      <c r="M9" s="47" t="s">
        <v>119</v>
      </c>
      <c r="N9" s="47" t="s">
        <v>120</v>
      </c>
      <c r="O9" s="47" t="s">
        <v>125</v>
      </c>
      <c r="P9" s="47"/>
      <c r="Q9" s="47"/>
    </row>
    <row r="10" spans="1:17" ht="15" customHeight="1" x14ac:dyDescent="0.2">
      <c r="A10" s="1"/>
      <c r="B10" s="46"/>
      <c r="C10" s="46" t="s">
        <v>12</v>
      </c>
      <c r="D10" s="46" t="s">
        <v>13</v>
      </c>
      <c r="E10" s="46"/>
      <c r="F10" s="46"/>
      <c r="G10" s="46"/>
      <c r="H10" s="46"/>
      <c r="I10" s="46" t="s">
        <v>14</v>
      </c>
      <c r="J10" s="46"/>
      <c r="K10" s="46"/>
      <c r="L10" s="46"/>
      <c r="M10" s="47"/>
      <c r="N10" s="47"/>
      <c r="O10" s="48" t="s">
        <v>106</v>
      </c>
      <c r="P10" s="48" t="s">
        <v>121</v>
      </c>
      <c r="Q10" s="48" t="s">
        <v>122</v>
      </c>
    </row>
    <row r="11" spans="1:17" ht="85.5" customHeight="1" x14ac:dyDescent="0.2">
      <c r="A11" s="1"/>
      <c r="B11" s="46"/>
      <c r="C11" s="46"/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22</v>
      </c>
      <c r="J11" s="10" t="s">
        <v>21</v>
      </c>
      <c r="K11" s="46"/>
      <c r="L11" s="46"/>
      <c r="M11" s="47"/>
      <c r="N11" s="47"/>
      <c r="O11" s="48"/>
      <c r="P11" s="48"/>
      <c r="Q11" s="48"/>
    </row>
    <row r="12" spans="1:17" s="39" customFormat="1" ht="64.5" customHeight="1" x14ac:dyDescent="0.2">
      <c r="A12" s="38"/>
      <c r="B12" s="18" t="s">
        <v>91</v>
      </c>
      <c r="C12" s="27" t="s">
        <v>33</v>
      </c>
      <c r="D12" s="27" t="s">
        <v>26</v>
      </c>
      <c r="E12" s="27" t="s">
        <v>27</v>
      </c>
      <c r="F12" s="27" t="s">
        <v>32</v>
      </c>
      <c r="G12" s="27" t="s">
        <v>33</v>
      </c>
      <c r="H12" s="27" t="s">
        <v>32</v>
      </c>
      <c r="I12" s="27" t="s">
        <v>30</v>
      </c>
      <c r="J12" s="27" t="s">
        <v>31</v>
      </c>
      <c r="K12" s="18" t="s">
        <v>83</v>
      </c>
      <c r="L12" s="28" t="s">
        <v>115</v>
      </c>
      <c r="M12" s="40">
        <f>M13+M16+M18+M23+M25+M27+M32</f>
        <v>2188279.4</v>
      </c>
      <c r="N12" s="40">
        <f>N13+N16+N18+N23+N25+N27+N33</f>
        <v>1506430.2</v>
      </c>
      <c r="O12" s="40">
        <f>O13+O16+O18+O23+O25+O27</f>
        <v>2065006.74</v>
      </c>
      <c r="P12" s="40">
        <f>P13+P16+P18+P23+P25+P27</f>
        <v>2135161</v>
      </c>
      <c r="Q12" s="40">
        <f>Q13+Q16+Q18+Q23+Q25+Q27</f>
        <v>2315161</v>
      </c>
    </row>
    <row r="13" spans="1:17" ht="38.25" customHeight="1" x14ac:dyDescent="0.2">
      <c r="A13" s="1"/>
      <c r="B13" s="18" t="s">
        <v>23</v>
      </c>
      <c r="C13" s="27" t="s">
        <v>33</v>
      </c>
      <c r="D13" s="27" t="s">
        <v>26</v>
      </c>
      <c r="E13" s="27" t="s">
        <v>27</v>
      </c>
      <c r="F13" s="27" t="s">
        <v>28</v>
      </c>
      <c r="G13" s="27" t="s">
        <v>33</v>
      </c>
      <c r="H13" s="27" t="s">
        <v>27</v>
      </c>
      <c r="I13" s="27" t="s">
        <v>30</v>
      </c>
      <c r="J13" s="27" t="s">
        <v>31</v>
      </c>
      <c r="K13" s="18" t="s">
        <v>23</v>
      </c>
      <c r="L13" s="28" t="s">
        <v>115</v>
      </c>
      <c r="M13" s="8">
        <f>SUM(M14:M15)</f>
        <v>516361</v>
      </c>
      <c r="N13" s="8">
        <f>SUM(N14:N15)</f>
        <v>408391.51</v>
      </c>
      <c r="O13" s="8">
        <f>SUM(O14:O15)</f>
        <v>546000</v>
      </c>
      <c r="P13" s="8">
        <f>SUM(P14:P15)</f>
        <v>516361</v>
      </c>
      <c r="Q13" s="8">
        <f>SUM(Q14:Q15)</f>
        <v>516361</v>
      </c>
    </row>
    <row r="14" spans="1:17" ht="130.5" customHeight="1" x14ac:dyDescent="0.2">
      <c r="A14" s="1"/>
      <c r="B14" s="10" t="s">
        <v>23</v>
      </c>
      <c r="C14" s="12" t="s">
        <v>25</v>
      </c>
      <c r="D14" s="12" t="s">
        <v>26</v>
      </c>
      <c r="E14" s="12" t="s">
        <v>27</v>
      </c>
      <c r="F14" s="12" t="s">
        <v>28</v>
      </c>
      <c r="G14" s="12" t="s">
        <v>29</v>
      </c>
      <c r="H14" s="12" t="s">
        <v>27</v>
      </c>
      <c r="I14" s="12" t="s">
        <v>30</v>
      </c>
      <c r="J14" s="12" t="s">
        <v>31</v>
      </c>
      <c r="K14" s="10" t="s">
        <v>24</v>
      </c>
      <c r="L14" s="25" t="s">
        <v>115</v>
      </c>
      <c r="M14" s="7">
        <v>516361</v>
      </c>
      <c r="N14" s="7">
        <v>408391.51</v>
      </c>
      <c r="O14" s="7">
        <v>546000</v>
      </c>
      <c r="P14" s="7">
        <v>516361</v>
      </c>
      <c r="Q14" s="7">
        <v>516361</v>
      </c>
    </row>
    <row r="15" spans="1:17" ht="89.25" customHeight="1" x14ac:dyDescent="0.2">
      <c r="A15" s="1"/>
      <c r="B15" s="10" t="s">
        <v>23</v>
      </c>
      <c r="C15" s="12" t="s">
        <v>25</v>
      </c>
      <c r="D15" s="12" t="s">
        <v>26</v>
      </c>
      <c r="E15" s="12" t="s">
        <v>27</v>
      </c>
      <c r="F15" s="12" t="s">
        <v>28</v>
      </c>
      <c r="G15" s="12" t="s">
        <v>39</v>
      </c>
      <c r="H15" s="12" t="s">
        <v>27</v>
      </c>
      <c r="I15" s="12" t="s">
        <v>30</v>
      </c>
      <c r="J15" s="12" t="s">
        <v>31</v>
      </c>
      <c r="K15" s="10" t="s">
        <v>58</v>
      </c>
      <c r="L15" s="25" t="s">
        <v>115</v>
      </c>
      <c r="M15" s="7"/>
      <c r="N15" s="7"/>
      <c r="O15" s="7"/>
      <c r="P15" s="7"/>
      <c r="Q15" s="7"/>
    </row>
    <row r="16" spans="1:17" ht="36.75" customHeight="1" x14ac:dyDescent="0.2">
      <c r="A16" s="1"/>
      <c r="B16" s="19" t="s">
        <v>34</v>
      </c>
      <c r="C16" s="27" t="s">
        <v>33</v>
      </c>
      <c r="D16" s="27" t="s">
        <v>26</v>
      </c>
      <c r="E16" s="27" t="s">
        <v>35</v>
      </c>
      <c r="F16" s="27" t="s">
        <v>32</v>
      </c>
      <c r="G16" s="27" t="s">
        <v>33</v>
      </c>
      <c r="H16" s="27" t="s">
        <v>32</v>
      </c>
      <c r="I16" s="27" t="s">
        <v>30</v>
      </c>
      <c r="J16" s="27" t="s">
        <v>33</v>
      </c>
      <c r="K16" s="19" t="s">
        <v>34</v>
      </c>
      <c r="L16" s="28" t="s">
        <v>115</v>
      </c>
      <c r="M16" s="8">
        <f>M17</f>
        <v>356000</v>
      </c>
      <c r="N16" s="8">
        <f t="shared" ref="N16" si="0">N17</f>
        <v>374575.8</v>
      </c>
      <c r="O16" s="8">
        <f>SUM(O17)</f>
        <v>320000</v>
      </c>
      <c r="P16" s="8">
        <f>SUM(P17)</f>
        <v>125000</v>
      </c>
      <c r="Q16" s="8">
        <f>Q17</f>
        <v>305000</v>
      </c>
    </row>
    <row r="17" spans="1:17" ht="56.25" customHeight="1" x14ac:dyDescent="0.2">
      <c r="A17" s="1"/>
      <c r="B17" s="13" t="s">
        <v>6</v>
      </c>
      <c r="C17" s="14" t="s">
        <v>25</v>
      </c>
      <c r="D17" s="14" t="s">
        <v>26</v>
      </c>
      <c r="E17" s="14" t="s">
        <v>35</v>
      </c>
      <c r="F17" s="14" t="s">
        <v>36</v>
      </c>
      <c r="G17" s="14" t="s">
        <v>29</v>
      </c>
      <c r="H17" s="14" t="s">
        <v>27</v>
      </c>
      <c r="I17" s="14" t="s">
        <v>30</v>
      </c>
      <c r="J17" s="14" t="s">
        <v>31</v>
      </c>
      <c r="K17" s="13" t="s">
        <v>6</v>
      </c>
      <c r="L17" s="25" t="s">
        <v>115</v>
      </c>
      <c r="M17" s="7">
        <v>356000</v>
      </c>
      <c r="N17" s="7">
        <v>374575.8</v>
      </c>
      <c r="O17" s="7">
        <v>320000</v>
      </c>
      <c r="P17" s="7">
        <v>125000</v>
      </c>
      <c r="Q17" s="7">
        <v>305000</v>
      </c>
    </row>
    <row r="18" spans="1:17" ht="30" customHeight="1" x14ac:dyDescent="0.2">
      <c r="B18" s="24" t="s">
        <v>37</v>
      </c>
      <c r="C18" s="29" t="s">
        <v>33</v>
      </c>
      <c r="D18" s="29" t="s">
        <v>26</v>
      </c>
      <c r="E18" s="29" t="s">
        <v>38</v>
      </c>
      <c r="F18" s="29" t="s">
        <v>32</v>
      </c>
      <c r="G18" s="29" t="s">
        <v>33</v>
      </c>
      <c r="H18" s="29" t="s">
        <v>32</v>
      </c>
      <c r="I18" s="29" t="s">
        <v>30</v>
      </c>
      <c r="J18" s="29" t="s">
        <v>33</v>
      </c>
      <c r="K18" s="24" t="s">
        <v>37</v>
      </c>
      <c r="L18" s="28" t="s">
        <v>115</v>
      </c>
      <c r="M18" s="8">
        <f>M19+M20</f>
        <v>1097200</v>
      </c>
      <c r="N18" s="8">
        <f t="shared" ref="N18:Q18" si="1">N19+N20</f>
        <v>563789.99</v>
      </c>
      <c r="O18" s="8">
        <f t="shared" si="1"/>
        <v>915000</v>
      </c>
      <c r="P18" s="8">
        <f t="shared" si="1"/>
        <v>1111800</v>
      </c>
      <c r="Q18" s="8">
        <f t="shared" si="1"/>
        <v>1111800</v>
      </c>
    </row>
    <row r="19" spans="1:17" ht="93" customHeight="1" x14ac:dyDescent="0.2">
      <c r="B19" s="5" t="s">
        <v>75</v>
      </c>
      <c r="C19" s="16" t="s">
        <v>25</v>
      </c>
      <c r="D19" s="16" t="s">
        <v>26</v>
      </c>
      <c r="E19" s="16" t="s">
        <v>38</v>
      </c>
      <c r="F19" s="16" t="s">
        <v>27</v>
      </c>
      <c r="G19" s="16" t="s">
        <v>39</v>
      </c>
      <c r="H19" s="16" t="s">
        <v>40</v>
      </c>
      <c r="I19" s="16" t="s">
        <v>30</v>
      </c>
      <c r="J19" s="16" t="s">
        <v>31</v>
      </c>
      <c r="K19" s="5" t="s">
        <v>7</v>
      </c>
      <c r="L19" s="25" t="s">
        <v>115</v>
      </c>
      <c r="M19" s="7">
        <v>92800</v>
      </c>
      <c r="N19" s="7">
        <v>6275.78</v>
      </c>
      <c r="O19" s="7">
        <v>113000</v>
      </c>
      <c r="P19" s="7">
        <v>92800</v>
      </c>
      <c r="Q19" s="7">
        <v>92800</v>
      </c>
    </row>
    <row r="20" spans="1:17" ht="31.5" customHeight="1" x14ac:dyDescent="0.2">
      <c r="B20" s="20" t="s">
        <v>76</v>
      </c>
      <c r="C20" s="22" t="s">
        <v>33</v>
      </c>
      <c r="D20" s="22" t="s">
        <v>26</v>
      </c>
      <c r="E20" s="22" t="s">
        <v>38</v>
      </c>
      <c r="F20" s="22" t="s">
        <v>38</v>
      </c>
      <c r="G20" s="22" t="s">
        <v>33</v>
      </c>
      <c r="H20" s="22" t="s">
        <v>32</v>
      </c>
      <c r="I20" s="22" t="s">
        <v>30</v>
      </c>
      <c r="J20" s="22" t="s">
        <v>31</v>
      </c>
      <c r="K20" s="20" t="s">
        <v>76</v>
      </c>
      <c r="L20" s="28" t="s">
        <v>115</v>
      </c>
      <c r="M20" s="8">
        <f>M21+M22</f>
        <v>1004400</v>
      </c>
      <c r="N20" s="8">
        <f t="shared" ref="N20:Q20" si="2">N21+N22</f>
        <v>557514.21</v>
      </c>
      <c r="O20" s="8">
        <f t="shared" si="2"/>
        <v>802000</v>
      </c>
      <c r="P20" s="8">
        <f t="shared" si="2"/>
        <v>1019000</v>
      </c>
      <c r="Q20" s="8">
        <f t="shared" si="2"/>
        <v>1019000</v>
      </c>
    </row>
    <row r="21" spans="1:17" ht="63.75" x14ac:dyDescent="0.2">
      <c r="B21" s="5" t="s">
        <v>41</v>
      </c>
      <c r="C21" s="16" t="s">
        <v>25</v>
      </c>
      <c r="D21" s="16" t="s">
        <v>26</v>
      </c>
      <c r="E21" s="16" t="s">
        <v>38</v>
      </c>
      <c r="F21" s="16" t="s">
        <v>38</v>
      </c>
      <c r="G21" s="16" t="s">
        <v>45</v>
      </c>
      <c r="H21" s="16" t="s">
        <v>40</v>
      </c>
      <c r="I21" s="16" t="s">
        <v>30</v>
      </c>
      <c r="J21" s="16" t="s">
        <v>31</v>
      </c>
      <c r="K21" s="5" t="s">
        <v>43</v>
      </c>
      <c r="L21" s="25" t="s">
        <v>115</v>
      </c>
      <c r="M21" s="7">
        <v>473400</v>
      </c>
      <c r="N21" s="7">
        <v>466318.41</v>
      </c>
      <c r="O21" s="7">
        <v>278000</v>
      </c>
      <c r="P21" s="7">
        <v>488000</v>
      </c>
      <c r="Q21" s="7">
        <v>488000</v>
      </c>
    </row>
    <row r="22" spans="1:17" ht="63.75" x14ac:dyDescent="0.2">
      <c r="B22" s="5" t="s">
        <v>42</v>
      </c>
      <c r="C22" s="16" t="s">
        <v>25</v>
      </c>
      <c r="D22" s="16" t="s">
        <v>26</v>
      </c>
      <c r="E22" s="16" t="s">
        <v>38</v>
      </c>
      <c r="F22" s="16" t="s">
        <v>38</v>
      </c>
      <c r="G22" s="16" t="s">
        <v>46</v>
      </c>
      <c r="H22" s="16" t="s">
        <v>40</v>
      </c>
      <c r="I22" s="16" t="s">
        <v>30</v>
      </c>
      <c r="J22" s="16" t="s">
        <v>31</v>
      </c>
      <c r="K22" s="5" t="s">
        <v>44</v>
      </c>
      <c r="L22" s="25" t="s">
        <v>115</v>
      </c>
      <c r="M22" s="7">
        <v>531000</v>
      </c>
      <c r="N22" s="7">
        <v>91195.8</v>
      </c>
      <c r="O22" s="7">
        <v>524000</v>
      </c>
      <c r="P22" s="7">
        <v>531000</v>
      </c>
      <c r="Q22" s="7">
        <v>531000</v>
      </c>
    </row>
    <row r="23" spans="1:17" ht="31.5" customHeight="1" x14ac:dyDescent="0.2">
      <c r="B23" s="20" t="s">
        <v>47</v>
      </c>
      <c r="C23" s="22" t="s">
        <v>33</v>
      </c>
      <c r="D23" s="22" t="s">
        <v>26</v>
      </c>
      <c r="E23" s="22" t="s">
        <v>48</v>
      </c>
      <c r="F23" s="22" t="s">
        <v>32</v>
      </c>
      <c r="G23" s="22" t="s">
        <v>33</v>
      </c>
      <c r="H23" s="22" t="s">
        <v>32</v>
      </c>
      <c r="I23" s="22" t="s">
        <v>30</v>
      </c>
      <c r="J23" s="22" t="s">
        <v>31</v>
      </c>
      <c r="K23" s="20" t="s">
        <v>47</v>
      </c>
      <c r="L23" s="30" t="s">
        <v>97</v>
      </c>
      <c r="M23" s="8">
        <f>M24</f>
        <v>5000</v>
      </c>
      <c r="N23" s="8">
        <f>SUM(N24)</f>
        <v>1800</v>
      </c>
      <c r="O23" s="8">
        <f t="shared" ref="O23:Q23" si="3">O24</f>
        <v>5000</v>
      </c>
      <c r="P23" s="8">
        <f t="shared" si="3"/>
        <v>5000</v>
      </c>
      <c r="Q23" s="8">
        <f t="shared" si="3"/>
        <v>5000</v>
      </c>
    </row>
    <row r="24" spans="1:17" ht="153.75" customHeight="1" x14ac:dyDescent="0.2">
      <c r="B24" s="5" t="s">
        <v>59</v>
      </c>
      <c r="C24" s="16" t="s">
        <v>96</v>
      </c>
      <c r="D24" s="16" t="s">
        <v>26</v>
      </c>
      <c r="E24" s="16" t="s">
        <v>48</v>
      </c>
      <c r="F24" s="16" t="s">
        <v>51</v>
      </c>
      <c r="G24" s="16" t="s">
        <v>52</v>
      </c>
      <c r="H24" s="16" t="s">
        <v>27</v>
      </c>
      <c r="I24" s="16" t="s">
        <v>30</v>
      </c>
      <c r="J24" s="16" t="s">
        <v>31</v>
      </c>
      <c r="K24" s="9" t="s">
        <v>49</v>
      </c>
      <c r="L24" s="26" t="s">
        <v>97</v>
      </c>
      <c r="M24" s="7">
        <v>5000</v>
      </c>
      <c r="N24" s="7">
        <v>1800</v>
      </c>
      <c r="O24" s="7">
        <v>5000</v>
      </c>
      <c r="P24" s="7">
        <v>5000</v>
      </c>
      <c r="Q24" s="7">
        <v>5000</v>
      </c>
    </row>
    <row r="25" spans="1:17" ht="99.75" customHeight="1" x14ac:dyDescent="0.2">
      <c r="B25" s="20" t="s">
        <v>84</v>
      </c>
      <c r="C25" s="22" t="s">
        <v>33</v>
      </c>
      <c r="D25" s="22" t="s">
        <v>26</v>
      </c>
      <c r="E25" s="22" t="s">
        <v>85</v>
      </c>
      <c r="F25" s="22" t="s">
        <v>32</v>
      </c>
      <c r="G25" s="22" t="s">
        <v>33</v>
      </c>
      <c r="H25" s="22" t="s">
        <v>32</v>
      </c>
      <c r="I25" s="22" t="s">
        <v>30</v>
      </c>
      <c r="J25" s="22" t="s">
        <v>86</v>
      </c>
      <c r="K25" s="20" t="s">
        <v>84</v>
      </c>
      <c r="L25" s="30" t="s">
        <v>97</v>
      </c>
      <c r="M25" s="8">
        <f>M26</f>
        <v>136718.39999999999</v>
      </c>
      <c r="N25" s="8">
        <f>N26</f>
        <v>40232.9</v>
      </c>
      <c r="O25" s="8">
        <f>O26</f>
        <v>120000</v>
      </c>
      <c r="P25" s="8">
        <f t="shared" ref="P25:Q25" si="4">P26</f>
        <v>235000</v>
      </c>
      <c r="Q25" s="8">
        <f t="shared" si="4"/>
        <v>235000</v>
      </c>
    </row>
    <row r="26" spans="1:17" ht="156" customHeight="1" x14ac:dyDescent="0.2">
      <c r="B26" s="42" t="s">
        <v>112</v>
      </c>
      <c r="C26" s="16" t="s">
        <v>96</v>
      </c>
      <c r="D26" s="16" t="s">
        <v>26</v>
      </c>
      <c r="E26" s="16" t="s">
        <v>85</v>
      </c>
      <c r="F26" s="16" t="s">
        <v>35</v>
      </c>
      <c r="G26" s="16" t="s">
        <v>113</v>
      </c>
      <c r="H26" s="16" t="s">
        <v>40</v>
      </c>
      <c r="I26" s="16" t="s">
        <v>30</v>
      </c>
      <c r="J26" s="16" t="s">
        <v>86</v>
      </c>
      <c r="K26" s="42" t="s">
        <v>114</v>
      </c>
      <c r="L26" s="26" t="s">
        <v>97</v>
      </c>
      <c r="M26" s="7">
        <v>136718.39999999999</v>
      </c>
      <c r="N26" s="7">
        <v>40232.9</v>
      </c>
      <c r="O26" s="7">
        <v>120000</v>
      </c>
      <c r="P26" s="7">
        <v>235000</v>
      </c>
      <c r="Q26" s="7">
        <v>235000</v>
      </c>
    </row>
    <row r="27" spans="1:17" ht="51.75" customHeight="1" x14ac:dyDescent="0.2">
      <c r="B27" s="20" t="s">
        <v>53</v>
      </c>
      <c r="C27" s="22" t="s">
        <v>33</v>
      </c>
      <c r="D27" s="22" t="s">
        <v>26</v>
      </c>
      <c r="E27" s="22" t="s">
        <v>55</v>
      </c>
      <c r="F27" s="22" t="s">
        <v>32</v>
      </c>
      <c r="G27" s="22" t="s">
        <v>33</v>
      </c>
      <c r="H27" s="22" t="s">
        <v>32</v>
      </c>
      <c r="I27" s="22" t="s">
        <v>30</v>
      </c>
      <c r="J27" s="22" t="s">
        <v>33</v>
      </c>
      <c r="K27" s="20" t="s">
        <v>53</v>
      </c>
      <c r="L27" s="30" t="s">
        <v>97</v>
      </c>
      <c r="M27" s="8">
        <f>SUM(M28+M31)</f>
        <v>77000</v>
      </c>
      <c r="N27" s="8">
        <f>SUM(N28+N31)</f>
        <v>88852</v>
      </c>
      <c r="O27" s="8">
        <f>SUM(O28:O31)</f>
        <v>159006.74</v>
      </c>
      <c r="P27" s="8">
        <f>SUM(P28:P31)</f>
        <v>142000</v>
      </c>
      <c r="Q27" s="8">
        <f>SUM(Q28:Q31)</f>
        <v>142000</v>
      </c>
    </row>
    <row r="28" spans="1:17" ht="39" customHeight="1" x14ac:dyDescent="0.2">
      <c r="B28" s="15" t="s">
        <v>103</v>
      </c>
      <c r="C28" s="16" t="s">
        <v>96</v>
      </c>
      <c r="D28" s="16" t="s">
        <v>26</v>
      </c>
      <c r="E28" s="16" t="s">
        <v>55</v>
      </c>
      <c r="F28" s="16" t="s">
        <v>27</v>
      </c>
      <c r="G28" s="16" t="s">
        <v>56</v>
      </c>
      <c r="H28" s="16" t="s">
        <v>40</v>
      </c>
      <c r="I28" s="16" t="s">
        <v>30</v>
      </c>
      <c r="J28" s="16" t="s">
        <v>57</v>
      </c>
      <c r="K28" s="15" t="s">
        <v>104</v>
      </c>
      <c r="L28" s="26" t="s">
        <v>97</v>
      </c>
      <c r="M28" s="7"/>
      <c r="N28" s="7">
        <v>12100</v>
      </c>
      <c r="O28" s="7"/>
      <c r="P28" s="7"/>
      <c r="Q28" s="7"/>
    </row>
    <row r="29" spans="1:17" ht="38.25" hidden="1" x14ac:dyDescent="0.2">
      <c r="B29" s="15" t="s">
        <v>60</v>
      </c>
      <c r="C29" s="16" t="s">
        <v>50</v>
      </c>
      <c r="D29" s="16" t="s">
        <v>26</v>
      </c>
      <c r="E29" s="16" t="s">
        <v>55</v>
      </c>
      <c r="F29" s="16" t="s">
        <v>28</v>
      </c>
      <c r="G29" s="16" t="s">
        <v>56</v>
      </c>
      <c r="H29" s="16" t="s">
        <v>40</v>
      </c>
      <c r="I29" s="16" t="s">
        <v>30</v>
      </c>
      <c r="J29" s="16" t="s">
        <v>57</v>
      </c>
      <c r="K29" s="5" t="s">
        <v>54</v>
      </c>
      <c r="L29" s="26" t="s">
        <v>97</v>
      </c>
      <c r="M29" s="7"/>
      <c r="N29" s="7">
        <v>0</v>
      </c>
      <c r="O29" s="7"/>
      <c r="P29" s="7"/>
      <c r="Q29" s="7"/>
    </row>
    <row r="30" spans="1:17" ht="45.75" hidden="1" customHeight="1" x14ac:dyDescent="0.2">
      <c r="B30" s="19" t="s">
        <v>61</v>
      </c>
      <c r="C30" s="31" t="s">
        <v>33</v>
      </c>
      <c r="D30" s="31" t="s">
        <v>26</v>
      </c>
      <c r="E30" s="31" t="s">
        <v>62</v>
      </c>
      <c r="F30" s="31" t="s">
        <v>32</v>
      </c>
      <c r="G30" s="31" t="s">
        <v>33</v>
      </c>
      <c r="H30" s="31" t="s">
        <v>32</v>
      </c>
      <c r="I30" s="31" t="s">
        <v>30</v>
      </c>
      <c r="J30" s="31" t="s">
        <v>33</v>
      </c>
      <c r="K30" s="19" t="s">
        <v>61</v>
      </c>
      <c r="L30" s="26" t="s">
        <v>5</v>
      </c>
      <c r="M30" s="8">
        <f>M32</f>
        <v>0</v>
      </c>
      <c r="N30" s="8">
        <f t="shared" ref="N30:Q30" si="5">N32</f>
        <v>28788</v>
      </c>
      <c r="O30" s="8">
        <f t="shared" si="5"/>
        <v>0</v>
      </c>
      <c r="P30" s="8">
        <f t="shared" si="5"/>
        <v>0</v>
      </c>
      <c r="Q30" s="8">
        <f t="shared" si="5"/>
        <v>0</v>
      </c>
    </row>
    <row r="31" spans="1:17" ht="38.25" customHeight="1" x14ac:dyDescent="0.2">
      <c r="B31" s="15" t="s">
        <v>60</v>
      </c>
      <c r="C31" s="16" t="s">
        <v>96</v>
      </c>
      <c r="D31" s="16" t="s">
        <v>26</v>
      </c>
      <c r="E31" s="16" t="s">
        <v>55</v>
      </c>
      <c r="F31" s="16" t="s">
        <v>28</v>
      </c>
      <c r="G31" s="16" t="s">
        <v>56</v>
      </c>
      <c r="H31" s="16" t="s">
        <v>40</v>
      </c>
      <c r="I31" s="16" t="s">
        <v>30</v>
      </c>
      <c r="J31" s="16" t="s">
        <v>57</v>
      </c>
      <c r="K31" s="15" t="s">
        <v>111</v>
      </c>
      <c r="L31" s="26" t="s">
        <v>97</v>
      </c>
      <c r="M31" s="7">
        <v>77000</v>
      </c>
      <c r="N31" s="7">
        <v>76752</v>
      </c>
      <c r="O31" s="7">
        <v>159006.74</v>
      </c>
      <c r="P31" s="7">
        <v>142000</v>
      </c>
      <c r="Q31" s="7">
        <v>142000</v>
      </c>
    </row>
    <row r="32" spans="1:17" ht="38.25" customHeight="1" x14ac:dyDescent="0.2">
      <c r="B32" s="5" t="s">
        <v>60</v>
      </c>
      <c r="C32" s="22" t="s">
        <v>33</v>
      </c>
      <c r="D32" s="22" t="s">
        <v>26</v>
      </c>
      <c r="E32" s="22" t="s">
        <v>107</v>
      </c>
      <c r="F32" s="22" t="s">
        <v>32</v>
      </c>
      <c r="G32" s="22" t="s">
        <v>33</v>
      </c>
      <c r="H32" s="22" t="s">
        <v>32</v>
      </c>
      <c r="I32" s="22" t="s">
        <v>30</v>
      </c>
      <c r="J32" s="22" t="s">
        <v>33</v>
      </c>
      <c r="K32" s="20" t="s">
        <v>110</v>
      </c>
      <c r="L32" s="30" t="s">
        <v>97</v>
      </c>
      <c r="M32" s="8">
        <f>SUM(M33)</f>
        <v>0</v>
      </c>
      <c r="N32" s="8">
        <f>SUM(N33+N37)</f>
        <v>28788</v>
      </c>
      <c r="O32" s="8">
        <f>SUM(O33+O37)</f>
        <v>0</v>
      </c>
      <c r="P32" s="8">
        <f>SUM(P33+P37)</f>
        <v>0</v>
      </c>
      <c r="Q32" s="8">
        <f>SUM(Q33+Q37)</f>
        <v>0</v>
      </c>
    </row>
    <row r="33" spans="2:17" ht="93" customHeight="1" x14ac:dyDescent="0.2">
      <c r="B33" s="15" t="s">
        <v>109</v>
      </c>
      <c r="C33" s="16" t="s">
        <v>96</v>
      </c>
      <c r="D33" s="16" t="s">
        <v>26</v>
      </c>
      <c r="E33" s="16" t="s">
        <v>107</v>
      </c>
      <c r="F33" s="16" t="s">
        <v>38</v>
      </c>
      <c r="G33" s="16" t="s">
        <v>92</v>
      </c>
      <c r="H33" s="16" t="s">
        <v>40</v>
      </c>
      <c r="I33" s="16" t="s">
        <v>30</v>
      </c>
      <c r="J33" s="16" t="s">
        <v>108</v>
      </c>
      <c r="K33" s="15" t="s">
        <v>109</v>
      </c>
      <c r="L33" s="26" t="s">
        <v>97</v>
      </c>
      <c r="M33" s="7"/>
      <c r="N33" s="7">
        <v>28788</v>
      </c>
      <c r="O33" s="7"/>
      <c r="P33" s="7"/>
      <c r="Q33" s="7"/>
    </row>
    <row r="34" spans="2:17" ht="75" customHeight="1" x14ac:dyDescent="0.2">
      <c r="B34" s="21" t="s">
        <v>63</v>
      </c>
      <c r="C34" s="22" t="s">
        <v>33</v>
      </c>
      <c r="D34" s="22" t="s">
        <v>65</v>
      </c>
      <c r="E34" s="22" t="s">
        <v>28</v>
      </c>
      <c r="F34" s="22" t="s">
        <v>32</v>
      </c>
      <c r="G34" s="22" t="s">
        <v>33</v>
      </c>
      <c r="H34" s="22" t="s">
        <v>32</v>
      </c>
      <c r="I34" s="22" t="s">
        <v>30</v>
      </c>
      <c r="J34" s="22" t="s">
        <v>33</v>
      </c>
      <c r="K34" s="21" t="s">
        <v>63</v>
      </c>
      <c r="L34" s="26" t="s">
        <v>97</v>
      </c>
      <c r="M34" s="8">
        <f>+M38+M39+M40+M42+M35+M36+M37</f>
        <v>26323340.120000001</v>
      </c>
      <c r="N34" s="8">
        <f>+N38+N39+N40+N42+N35+N36+N37</f>
        <v>7500598.9199999999</v>
      </c>
      <c r="O34" s="8">
        <f>+O38+O39+O40+O42+O35+O36+O37</f>
        <v>8767089.1500000004</v>
      </c>
      <c r="P34" s="8">
        <f>+P38+P39+P40+P42+P35+P36+P37</f>
        <v>8771289.1899999995</v>
      </c>
      <c r="Q34" s="8">
        <f>+Q38+Q39+Q40+Q42+Q35+Q36+Q37</f>
        <v>8497563.6999999993</v>
      </c>
    </row>
    <row r="35" spans="2:17" ht="46.5" customHeight="1" x14ac:dyDescent="0.2">
      <c r="B35" s="5" t="s">
        <v>64</v>
      </c>
      <c r="C35" s="16" t="s">
        <v>96</v>
      </c>
      <c r="D35" s="16" t="s">
        <v>65</v>
      </c>
      <c r="E35" s="16" t="s">
        <v>28</v>
      </c>
      <c r="F35" s="16" t="s">
        <v>66</v>
      </c>
      <c r="G35" s="16" t="s">
        <v>67</v>
      </c>
      <c r="H35" s="16" t="s">
        <v>40</v>
      </c>
      <c r="I35" s="16" t="s">
        <v>30</v>
      </c>
      <c r="J35" s="16" t="s">
        <v>93</v>
      </c>
      <c r="K35" s="5" t="s">
        <v>2</v>
      </c>
      <c r="L35" s="26" t="s">
        <v>97</v>
      </c>
      <c r="M35" s="7">
        <v>7308800</v>
      </c>
      <c r="N35" s="7">
        <v>5481602</v>
      </c>
      <c r="O35" s="7">
        <v>6479500</v>
      </c>
      <c r="P35" s="7">
        <v>6479500</v>
      </c>
      <c r="Q35" s="7">
        <v>6478800</v>
      </c>
    </row>
    <row r="36" spans="2:17" ht="72" customHeight="1" x14ac:dyDescent="0.2">
      <c r="B36" s="5" t="s">
        <v>88</v>
      </c>
      <c r="C36" s="16" t="s">
        <v>96</v>
      </c>
      <c r="D36" s="16" t="s">
        <v>65</v>
      </c>
      <c r="E36" s="16" t="s">
        <v>28</v>
      </c>
      <c r="F36" s="16" t="s">
        <v>66</v>
      </c>
      <c r="G36" s="16" t="s">
        <v>87</v>
      </c>
      <c r="H36" s="16" t="s">
        <v>40</v>
      </c>
      <c r="I36" s="16" t="s">
        <v>30</v>
      </c>
      <c r="J36" s="16" t="s">
        <v>93</v>
      </c>
      <c r="K36" s="5" t="s">
        <v>89</v>
      </c>
      <c r="L36" s="26" t="s">
        <v>97</v>
      </c>
      <c r="M36" s="7">
        <v>1215339.75</v>
      </c>
      <c r="N36" s="7">
        <v>911505.75</v>
      </c>
      <c r="O36" s="7"/>
      <c r="P36" s="7"/>
      <c r="Q36" s="7"/>
    </row>
    <row r="37" spans="2:17" ht="51" x14ac:dyDescent="0.2">
      <c r="B37" s="6" t="s">
        <v>98</v>
      </c>
      <c r="C37" s="16" t="s">
        <v>96</v>
      </c>
      <c r="D37" s="16" t="s">
        <v>65</v>
      </c>
      <c r="E37" s="16" t="s">
        <v>28</v>
      </c>
      <c r="F37" s="16" t="s">
        <v>99</v>
      </c>
      <c r="G37" s="16" t="s">
        <v>124</v>
      </c>
      <c r="H37" s="16" t="s">
        <v>40</v>
      </c>
      <c r="I37" s="16" t="s">
        <v>30</v>
      </c>
      <c r="J37" s="16" t="s">
        <v>93</v>
      </c>
      <c r="K37" s="43" t="s">
        <v>123</v>
      </c>
      <c r="L37" s="26" t="s">
        <v>97</v>
      </c>
      <c r="M37" s="7">
        <v>15518181.82</v>
      </c>
      <c r="N37" s="7">
        <v>0</v>
      </c>
      <c r="O37" s="7">
        <v>0</v>
      </c>
      <c r="P37" s="7">
        <v>0</v>
      </c>
      <c r="Q37" s="7">
        <v>0</v>
      </c>
    </row>
    <row r="38" spans="2:17" ht="38.25" x14ac:dyDescent="0.2">
      <c r="B38" s="6" t="s">
        <v>98</v>
      </c>
      <c r="C38" s="16" t="s">
        <v>96</v>
      </c>
      <c r="D38" s="16" t="s">
        <v>65</v>
      </c>
      <c r="E38" s="16" t="s">
        <v>28</v>
      </c>
      <c r="F38" s="16" t="s">
        <v>99</v>
      </c>
      <c r="G38" s="16" t="s">
        <v>100</v>
      </c>
      <c r="H38" s="16" t="s">
        <v>40</v>
      </c>
      <c r="I38" s="16" t="s">
        <v>30</v>
      </c>
      <c r="J38" s="16" t="s">
        <v>93</v>
      </c>
      <c r="K38" s="6" t="s">
        <v>101</v>
      </c>
      <c r="L38" s="26" t="s">
        <v>97</v>
      </c>
      <c r="M38" s="7"/>
      <c r="N38" s="7"/>
      <c r="O38" s="7"/>
      <c r="P38" s="7">
        <v>0</v>
      </c>
      <c r="Q38" s="7">
        <v>0</v>
      </c>
    </row>
    <row r="39" spans="2:17" ht="132" customHeight="1" x14ac:dyDescent="0.2">
      <c r="B39" s="6" t="s">
        <v>77</v>
      </c>
      <c r="C39" s="16" t="s">
        <v>96</v>
      </c>
      <c r="D39" s="16" t="s">
        <v>65</v>
      </c>
      <c r="E39" s="16" t="s">
        <v>28</v>
      </c>
      <c r="F39" s="16" t="s">
        <v>68</v>
      </c>
      <c r="G39" s="16" t="s">
        <v>69</v>
      </c>
      <c r="H39" s="16" t="s">
        <v>40</v>
      </c>
      <c r="I39" s="16" t="s">
        <v>30</v>
      </c>
      <c r="J39" s="16" t="s">
        <v>93</v>
      </c>
      <c r="K39" s="6" t="s">
        <v>3</v>
      </c>
      <c r="L39" s="26" t="s">
        <v>97</v>
      </c>
      <c r="M39" s="7">
        <v>1008034</v>
      </c>
      <c r="N39" s="7">
        <v>756025.5</v>
      </c>
      <c r="O39" s="7"/>
      <c r="P39" s="7">
        <v>0</v>
      </c>
      <c r="Q39" s="7">
        <v>0</v>
      </c>
    </row>
    <row r="40" spans="2:17" ht="76.5" x14ac:dyDescent="0.2">
      <c r="B40" s="5" t="s">
        <v>78</v>
      </c>
      <c r="C40" s="16" t="s">
        <v>96</v>
      </c>
      <c r="D40" s="16" t="s">
        <v>65</v>
      </c>
      <c r="E40" s="16" t="s">
        <v>28</v>
      </c>
      <c r="F40" s="16" t="s">
        <v>70</v>
      </c>
      <c r="G40" s="16" t="s">
        <v>71</v>
      </c>
      <c r="H40" s="16" t="s">
        <v>40</v>
      </c>
      <c r="I40" s="16" t="s">
        <v>30</v>
      </c>
      <c r="J40" s="16" t="s">
        <v>93</v>
      </c>
      <c r="K40" s="13" t="s">
        <v>4</v>
      </c>
      <c r="L40" s="26" t="s">
        <v>97</v>
      </c>
      <c r="M40" s="8">
        <f>SUM(M41)</f>
        <v>115400</v>
      </c>
      <c r="N40" s="8">
        <f>SUM(N41)</f>
        <v>78440.27</v>
      </c>
      <c r="O40" s="8">
        <f>SUM(O41)</f>
        <v>120600</v>
      </c>
      <c r="P40" s="8">
        <f>SUM(P41)</f>
        <v>124800</v>
      </c>
      <c r="Q40" s="8">
        <f>SUM(Q41)</f>
        <v>124800</v>
      </c>
    </row>
    <row r="41" spans="2:17" ht="114.75" x14ac:dyDescent="0.2">
      <c r="B41" s="5" t="s">
        <v>78</v>
      </c>
      <c r="C41" s="16" t="s">
        <v>96</v>
      </c>
      <c r="D41" s="16" t="s">
        <v>65</v>
      </c>
      <c r="E41" s="16" t="s">
        <v>28</v>
      </c>
      <c r="F41" s="16" t="s">
        <v>70</v>
      </c>
      <c r="G41" s="16" t="s">
        <v>86</v>
      </c>
      <c r="H41" s="16" t="s">
        <v>40</v>
      </c>
      <c r="I41" s="16" t="s">
        <v>30</v>
      </c>
      <c r="J41" s="16" t="s">
        <v>93</v>
      </c>
      <c r="K41" s="13" t="s">
        <v>90</v>
      </c>
      <c r="L41" s="26" t="s">
        <v>97</v>
      </c>
      <c r="M41" s="7">
        <v>115400</v>
      </c>
      <c r="N41" s="7">
        <v>78440.27</v>
      </c>
      <c r="O41" s="7">
        <v>120600</v>
      </c>
      <c r="P41" s="7">
        <v>124800</v>
      </c>
      <c r="Q41" s="7">
        <v>124800</v>
      </c>
    </row>
    <row r="42" spans="2:17" ht="114.75" x14ac:dyDescent="0.2">
      <c r="B42" s="41" t="s">
        <v>79</v>
      </c>
      <c r="C42" s="17" t="s">
        <v>96</v>
      </c>
      <c r="D42" s="17" t="s">
        <v>65</v>
      </c>
      <c r="E42" s="17" t="s">
        <v>28</v>
      </c>
      <c r="F42" s="17" t="s">
        <v>72</v>
      </c>
      <c r="G42" s="17" t="s">
        <v>73</v>
      </c>
      <c r="H42" s="17" t="s">
        <v>40</v>
      </c>
      <c r="I42" s="17" t="s">
        <v>30</v>
      </c>
      <c r="J42" s="17" t="s">
        <v>93</v>
      </c>
      <c r="K42" s="41" t="s">
        <v>74</v>
      </c>
      <c r="L42" s="26" t="s">
        <v>97</v>
      </c>
      <c r="M42" s="7">
        <v>1157584.55</v>
      </c>
      <c r="N42" s="7">
        <v>273025.40000000002</v>
      </c>
      <c r="O42" s="7">
        <v>2166989.15</v>
      </c>
      <c r="P42" s="7">
        <v>2166989.19</v>
      </c>
      <c r="Q42" s="7">
        <v>1893963.7</v>
      </c>
    </row>
    <row r="43" spans="2:17" x14ac:dyDescent="0.2">
      <c r="C43" s="11"/>
      <c r="D43" s="11"/>
      <c r="E43" s="11"/>
      <c r="F43" s="11"/>
      <c r="G43" s="11"/>
      <c r="H43" s="11"/>
      <c r="I43" s="11"/>
      <c r="J43" s="11"/>
      <c r="K43" s="35" t="s">
        <v>82</v>
      </c>
      <c r="L43" s="11"/>
      <c r="M43" s="37">
        <f>M12+M34</f>
        <v>28511619.52</v>
      </c>
      <c r="N43" s="37">
        <f>N12+N34</f>
        <v>9007029.1199999992</v>
      </c>
      <c r="O43" s="37">
        <f>O12+O34</f>
        <v>10832095.890000001</v>
      </c>
      <c r="P43" s="37">
        <f>P12+P34</f>
        <v>10906450.189999999</v>
      </c>
      <c r="Q43" s="37">
        <f>Q12+Q34</f>
        <v>10812724.699999999</v>
      </c>
    </row>
    <row r="44" spans="2:17" x14ac:dyDescent="0.2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7" x14ac:dyDescent="0.2">
      <c r="B45" s="44" t="s">
        <v>117</v>
      </c>
      <c r="C45" s="44"/>
      <c r="D45" s="45"/>
      <c r="E45" s="45"/>
      <c r="F45" s="11"/>
      <c r="G45" s="11" t="s">
        <v>118</v>
      </c>
      <c r="H45" s="11"/>
      <c r="I45" s="11"/>
      <c r="J45" s="11"/>
      <c r="K45" s="11"/>
      <c r="L45" s="11"/>
    </row>
    <row r="46" spans="2:17" x14ac:dyDescent="0.2">
      <c r="B46" s="32"/>
      <c r="C46" s="33"/>
      <c r="D46" s="11"/>
      <c r="E46" s="11"/>
      <c r="F46" s="11"/>
      <c r="G46" s="11"/>
      <c r="H46" s="11"/>
      <c r="I46" s="11"/>
      <c r="J46" s="11"/>
      <c r="K46" s="11"/>
      <c r="L46" s="11"/>
    </row>
    <row r="47" spans="2:17" x14ac:dyDescent="0.2">
      <c r="B47" s="44" t="s">
        <v>81</v>
      </c>
      <c r="C47" s="44"/>
      <c r="D47" s="45"/>
      <c r="E47" s="45"/>
      <c r="F47" s="11"/>
      <c r="G47" s="11" t="s">
        <v>102</v>
      </c>
      <c r="H47" s="11"/>
      <c r="I47" s="11"/>
      <c r="J47" s="11"/>
      <c r="K47" s="35"/>
      <c r="L47" s="11"/>
    </row>
    <row r="48" spans="2:17" x14ac:dyDescent="0.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6"/>
    </row>
    <row r="49" spans="3:12" x14ac:dyDescent="0.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x14ac:dyDescent="0.2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x14ac:dyDescent="0.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3:12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3:12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mergeCells count="26">
    <mergeCell ref="O9:Q9"/>
    <mergeCell ref="O10:O11"/>
    <mergeCell ref="P10:P11"/>
    <mergeCell ref="Q10:Q11"/>
    <mergeCell ref="A2:L2"/>
    <mergeCell ref="B5:C5"/>
    <mergeCell ref="D5:L5"/>
    <mergeCell ref="B6:C6"/>
    <mergeCell ref="D6:L6"/>
    <mergeCell ref="A3:Q3"/>
    <mergeCell ref="B7:C7"/>
    <mergeCell ref="D7:L7"/>
    <mergeCell ref="L9:L11"/>
    <mergeCell ref="M9:M11"/>
    <mergeCell ref="N9:N11"/>
    <mergeCell ref="E4:M4"/>
    <mergeCell ref="B45:C45"/>
    <mergeCell ref="B47:C47"/>
    <mergeCell ref="D45:E45"/>
    <mergeCell ref="D47:E47"/>
    <mergeCell ref="K9:K11"/>
    <mergeCell ref="B9:B11"/>
    <mergeCell ref="C9:J9"/>
    <mergeCell ref="C10:C11"/>
    <mergeCell ref="D10:H10"/>
    <mergeCell ref="I10:J10"/>
  </mergeCells>
  <pageMargins left="0.19685039370078741" right="0.19685039370078741" top="0.74803149606299213" bottom="0.74803149606299213" header="0.31496062992125984" footer="0.31496062992125984"/>
  <pageSetup paperSize="9" scale="50" fitToWidth="3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Васильевское с.п.</vt:lpstr>
      <vt:lpstr>'Васильевское с.п.'!OLE_LINK6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Пользователь</cp:lastModifiedBy>
  <cp:lastPrinted>2023-11-13T07:35:15Z</cp:lastPrinted>
  <dcterms:created xsi:type="dcterms:W3CDTF">2016-08-31T06:16:50Z</dcterms:created>
  <dcterms:modified xsi:type="dcterms:W3CDTF">2023-11-13T07:36:07Z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